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722faa6f6048b1/注文書ファイル/"/>
    </mc:Choice>
  </mc:AlternateContent>
  <xr:revisionPtr revIDLastSave="1" documentId="13_ncr:1_{D956ADD3-7F49-45A5-8AE6-5884BA3985EC}" xr6:coauthVersionLast="47" xr6:coauthVersionMax="47" xr10:uidLastSave="{06CED658-AA54-4720-9EBA-64F1EB017167}"/>
  <bookViews>
    <workbookView xWindow="-110" yWindow="-110" windowWidth="19420" windowHeight="10300" tabRatio="762" xr2:uid="{00000000-000D-0000-FFFF-FFFF00000000}"/>
  </bookViews>
  <sheets>
    <sheet name="商品案内一覧" sheetId="2" r:id="rId1"/>
    <sheet name="Piccolo（ピッコロ）" sheetId="12" r:id="rId2"/>
    <sheet name="Original（オリジナル）" sheetId="13" r:id="rId3"/>
    <sheet name="Competition（コンペ）" sheetId="11" r:id="rId4"/>
    <sheet name="Vainqueur（ヴァンクール）" sheetId="14" r:id="rId5"/>
    <sheet name="Extra（エクストラ）" sheetId="10" r:id="rId6"/>
    <sheet name="Epee（エペ）" sheetId="9" r:id="rId7"/>
    <sheet name="Coach（コーチ）" sheetId="8" r:id="rId8"/>
  </sheets>
  <definedNames>
    <definedName name="B_fit" localSheetId="4">'Original（オリジナル）'!#REF!</definedName>
    <definedName name="B_fit">'Original（オリジナル）'!#REF!</definedName>
    <definedName name="Bfit" localSheetId="4">'Original（オリジナル）'!#REF!</definedName>
    <definedName name="Bfit">'Original（オリジナル）'!#REF!</definedName>
    <definedName name="Digital">'Original（オリジナル）'!$V$13:$W$13</definedName>
    <definedName name="_xlnm.Print_Area" localSheetId="7">'Coach（コーチ）'!$A$1:$AJ$31</definedName>
    <definedName name="_xlnm.Print_Area" localSheetId="3">'Competition（コンペ）'!$A$1:$AK$31</definedName>
    <definedName name="_xlnm.Print_Area" localSheetId="6">'Epee（エペ）'!$A$1:$AJ$31</definedName>
    <definedName name="_xlnm.Print_Area" localSheetId="5">'Extra（エクストラ）'!$A$1:$AJ$31</definedName>
    <definedName name="_xlnm.Print_Area" localSheetId="2">'Original（オリジナル）'!$A$1:$AK$31</definedName>
    <definedName name="_xlnm.Print_Area" localSheetId="1">'Piccolo（ピッコロ）'!$A$1:$AK$31</definedName>
    <definedName name="_xlnm.Print_Area" localSheetId="4">'Vainqueur（ヴァンクール）'!$A$1:$AK$31</definedName>
    <definedName name="_xlnm.Print_Area" localSheetId="0">商品案内一覧!$A$1:$H$53</definedName>
    <definedName name="黄色" localSheetId="4">'Epee（エペ）'!#REF!</definedName>
    <definedName name="黄色">'Epee（エペ）'!#REF!</definedName>
    <definedName name="黒ゴム" localSheetId="4">商品案内一覧!#REF!</definedName>
    <definedName name="黒ゴム">商品案内一覧!#REF!</definedName>
    <definedName name="黒色" localSheetId="4">'Epee（エペ）'!#REF!</definedName>
    <definedName name="黒色">'Epee（エペ）'!#REF!</definedName>
    <definedName name="紺" localSheetId="4">商品案内一覧!#REF!</definedName>
    <definedName name="紺">商品案内一覧!#REF!</definedName>
    <definedName name="紺色" localSheetId="4">'Epee（エペ）'!#REF!</definedName>
    <definedName name="紺色">'Epee（エペ）'!#REF!</definedName>
    <definedName name="白" localSheetId="4">商品案内一覧!#REF!</definedName>
    <definedName name="白">商品案内一覧!#REF!</definedName>
    <definedName name="白色" localSheetId="4">'Epee（エペ）'!#REF!</definedName>
    <definedName name="白色">'Epee（エペ）'!#REF!</definedName>
  </definedNames>
  <calcPr calcId="191029"/>
</workbook>
</file>

<file path=xl/calcChain.xml><?xml version="1.0" encoding="utf-8"?>
<calcChain xmlns="http://schemas.openxmlformats.org/spreadsheetml/2006/main">
  <c r="P11" i="8" l="1"/>
  <c r="P12" i="8"/>
  <c r="P13" i="8"/>
  <c r="P14" i="8"/>
  <c r="P10" i="8"/>
  <c r="P11" i="9"/>
  <c r="P12" i="9"/>
  <c r="P13" i="9"/>
  <c r="P14" i="9"/>
  <c r="P15" i="9"/>
  <c r="P10" i="9"/>
  <c r="P11" i="10"/>
  <c r="P12" i="10"/>
  <c r="P13" i="10"/>
  <c r="P14" i="10"/>
  <c r="P15" i="10"/>
  <c r="P10" i="10"/>
  <c r="Q11" i="14"/>
  <c r="Q12" i="14"/>
  <c r="Q13" i="14"/>
  <c r="Q14" i="14"/>
  <c r="Q15" i="14"/>
  <c r="Q10" i="14"/>
  <c r="Q11" i="11"/>
  <c r="Q12" i="11"/>
  <c r="Q13" i="11"/>
  <c r="Q14" i="11"/>
  <c r="Q15" i="11"/>
  <c r="Q10" i="11"/>
  <c r="Q11" i="13"/>
  <c r="Q12" i="13"/>
  <c r="Q13" i="13"/>
  <c r="Q14" i="13"/>
  <c r="Q15" i="13"/>
  <c r="Q10" i="13"/>
  <c r="Q12" i="12"/>
  <c r="Q11" i="12"/>
  <c r="Q13" i="12"/>
  <c r="Q14" i="12"/>
  <c r="Q15" i="12"/>
  <c r="Q10" i="12"/>
  <c r="P16" i="8" l="1"/>
  <c r="P16" i="9"/>
  <c r="P16" i="10"/>
  <c r="Q16" i="14"/>
  <c r="Q16" i="11"/>
  <c r="Q16" i="13"/>
  <c r="Q16" i="12"/>
  <c r="B15" i="8"/>
  <c r="P15" i="8" s="1"/>
  <c r="J4" i="9"/>
  <c r="J4" i="10"/>
  <c r="J4" i="8"/>
  <c r="P18" i="8" l="1"/>
  <c r="P18" i="9"/>
  <c r="P18" i="10"/>
  <c r="J4" i="14"/>
  <c r="Q18" i="12" l="1"/>
  <c r="J4" i="11"/>
  <c r="J4" i="13"/>
  <c r="Q18" i="13" l="1"/>
  <c r="Q18" i="11"/>
  <c r="Q18" i="14"/>
  <c r="J4" i="12"/>
</calcChain>
</file>

<file path=xl/sharedStrings.xml><?xml version="1.0" encoding="utf-8"?>
<sst xmlns="http://schemas.openxmlformats.org/spreadsheetml/2006/main" count="1033" uniqueCount="257">
  <si>
    <t>申し込み日</t>
    <rPh sb="0" eb="1">
      <t>モウ</t>
    </rPh>
    <rPh sb="2" eb="3">
      <t>コ</t>
    </rPh>
    <rPh sb="4" eb="5">
      <t>ビ</t>
    </rPh>
    <phoneticPr fontId="1"/>
  </si>
  <si>
    <t>フリガナ</t>
    <phoneticPr fontId="1"/>
  </si>
  <si>
    <t>利手</t>
    <rPh sb="0" eb="1">
      <t>キ</t>
    </rPh>
    <rPh sb="1" eb="2">
      <t>テ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</si>
  <si>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</si>
  <si>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</si>
  <si>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サイズ</t>
    <phoneticPr fontId="1"/>
  </si>
  <si>
    <t>グリーン</t>
    <phoneticPr fontId="1"/>
  </si>
  <si>
    <t>Name
刺しゅう</t>
    <rPh sb="5" eb="6">
      <t>シ</t>
    </rPh>
    <phoneticPr fontId="1"/>
  </si>
  <si>
    <t>刺しゅう内容</t>
    <rPh sb="0" eb="1">
      <t>シ</t>
    </rPh>
    <rPh sb="4" eb="6">
      <t>ナイヨウ</t>
    </rPh>
    <phoneticPr fontId="1"/>
  </si>
  <si>
    <t>追加・変更</t>
    <rPh sb="0" eb="2">
      <t>ツイカ</t>
    </rPh>
    <rPh sb="3" eb="5">
      <t>ヘンコウ</t>
    </rPh>
    <phoneticPr fontId="1"/>
  </si>
  <si>
    <t>校章
ロゴなど</t>
    <rPh sb="0" eb="2">
      <t>コウショウ</t>
    </rPh>
    <phoneticPr fontId="1"/>
  </si>
  <si>
    <t>字体</t>
    <rPh sb="0" eb="2">
      <t>ジタイ</t>
    </rPh>
    <phoneticPr fontId="1"/>
  </si>
  <si>
    <t>明朝体</t>
    <rPh sb="0" eb="3">
      <t>ミンチョウタイ</t>
    </rPh>
    <phoneticPr fontId="1"/>
  </si>
  <si>
    <t>ゴシック体</t>
    <rPh sb="4" eb="5">
      <t>タイ</t>
    </rPh>
    <phoneticPr fontId="1"/>
  </si>
  <si>
    <t>筆記体</t>
    <rPh sb="0" eb="3">
      <t>ヒッキタイ</t>
    </rPh>
    <phoneticPr fontId="1"/>
  </si>
  <si>
    <t>刺しゅう
タイプ</t>
    <rPh sb="0" eb="1">
      <t>シ</t>
    </rPh>
    <phoneticPr fontId="1"/>
  </si>
  <si>
    <t>水色</t>
    <rPh sb="0" eb="2">
      <t>ミズイロ</t>
    </rPh>
    <phoneticPr fontId="1"/>
  </si>
  <si>
    <t>枚数</t>
    <rPh sb="0" eb="2">
      <t>マイスウ</t>
    </rPh>
    <phoneticPr fontId="1"/>
  </si>
  <si>
    <t>注文書</t>
    <rPh sb="0" eb="2">
      <t>チュウモン</t>
    </rPh>
    <rPh sb="2" eb="3">
      <t>ショ</t>
    </rPh>
    <phoneticPr fontId="1"/>
  </si>
  <si>
    <t>指先
アラミド</t>
    <rPh sb="0" eb="2">
      <t>ユビサキ</t>
    </rPh>
    <phoneticPr fontId="1"/>
  </si>
  <si>
    <t>カラー
タイプ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</si>
  <si>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</si>
  <si>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</si>
  <si>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ご連絡先
電話番号</t>
    <rPh sb="1" eb="4">
      <t>レンラクサキ</t>
    </rPh>
    <rPh sb="5" eb="7">
      <t>デンワ</t>
    </rPh>
    <rPh sb="7" eb="9">
      <t>バンゴウ</t>
    </rPh>
    <phoneticPr fontId="1"/>
  </si>
  <si>
    <t>〒</t>
    <phoneticPr fontId="1"/>
  </si>
  <si>
    <t>TEL＆FAX</t>
    <phoneticPr fontId="1"/>
  </si>
  <si>
    <t>吸収材
（￥300）</t>
    <rPh sb="0" eb="2">
      <t>キュウシュウ</t>
    </rPh>
    <rPh sb="2" eb="3">
      <t>ザイ</t>
    </rPh>
    <phoneticPr fontId="1"/>
  </si>
  <si>
    <t>備考</t>
    <rPh sb="0" eb="2">
      <t>ビコウ</t>
    </rPh>
    <phoneticPr fontId="1"/>
  </si>
  <si>
    <t>注）ご氏名と異なる領収書が必要な場合は備考欄にご記入ください。</t>
    <rPh sb="0" eb="1">
      <t>チュウ</t>
    </rPh>
    <rPh sb="3" eb="5">
      <t>シメイ</t>
    </rPh>
    <rPh sb="6" eb="7">
      <t>コト</t>
    </rPh>
    <rPh sb="9" eb="12">
      <t>リョウシュウショ</t>
    </rPh>
    <rPh sb="13" eb="15">
      <t>ヒツヨウ</t>
    </rPh>
    <rPh sb="16" eb="18">
      <t>バアイ</t>
    </rPh>
    <rPh sb="19" eb="21">
      <t>ビコウ</t>
    </rPh>
    <rPh sb="21" eb="22">
      <t>ラン</t>
    </rPh>
    <rPh sb="24" eb="26">
      <t>キニュウ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</si>
  <si>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</si>
  <si>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</si>
  <si>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送料</t>
    <rPh sb="0" eb="2">
      <t>ソウリョウ</t>
    </rPh>
    <phoneticPr fontId="1"/>
  </si>
  <si>
    <t>指先
カラー</t>
    <rPh sb="0" eb="2">
      <t>ユビサキ</t>
    </rPh>
    <phoneticPr fontId="1"/>
  </si>
  <si>
    <t>刺しゅう
糸色</t>
    <rPh sb="0" eb="1">
      <t>シ</t>
    </rPh>
    <rPh sb="5" eb="6">
      <t>イト</t>
    </rPh>
    <rPh sb="6" eb="7">
      <t>イロ</t>
    </rPh>
    <phoneticPr fontId="1"/>
  </si>
  <si>
    <t>5 1/2</t>
    <phoneticPr fontId="1"/>
  </si>
  <si>
    <t>6 1/2</t>
    <phoneticPr fontId="1"/>
  </si>
  <si>
    <t>7 1/2</t>
    <phoneticPr fontId="1"/>
  </si>
  <si>
    <t>カラー</t>
    <phoneticPr fontId="1"/>
  </si>
  <si>
    <t>パープル</t>
    <phoneticPr fontId="1"/>
  </si>
  <si>
    <t>グレー（白）</t>
    <rPh sb="4" eb="5">
      <t>シロ</t>
    </rPh>
    <phoneticPr fontId="1"/>
  </si>
  <si>
    <t>ブラック</t>
    <phoneticPr fontId="1"/>
  </si>
  <si>
    <t>ネイビー</t>
    <phoneticPr fontId="1"/>
  </si>
  <si>
    <t>ブルー</t>
    <phoneticPr fontId="1"/>
  </si>
  <si>
    <t>navy blue</t>
    <phoneticPr fontId="1"/>
  </si>
  <si>
    <t>white</t>
    <phoneticPr fontId="1"/>
  </si>
  <si>
    <t>yellow</t>
    <phoneticPr fontId="1"/>
  </si>
  <si>
    <t>B-fit</t>
    <phoneticPr fontId="1"/>
  </si>
  <si>
    <t>W-fit</t>
    <phoneticPr fontId="1"/>
  </si>
  <si>
    <t>黒ゴム</t>
    <rPh sb="0" eb="1">
      <t>クロ</t>
    </rPh>
    <phoneticPr fontId="1"/>
  </si>
  <si>
    <t>白ゴム</t>
    <rPh sb="0" eb="1">
      <t>シロ</t>
    </rPh>
    <phoneticPr fontId="1"/>
  </si>
  <si>
    <t>10,000円以上　無料</t>
    <rPh sb="6" eb="7">
      <t>エン</t>
    </rPh>
    <rPh sb="7" eb="9">
      <t>イジョウ</t>
    </rPh>
    <rPh sb="10" eb="12">
      <t>ムリョウ</t>
    </rPh>
    <phoneticPr fontId="1"/>
  </si>
  <si>
    <t>刺しゅうなし</t>
    <rPh sb="0" eb="1">
      <t>シ</t>
    </rPh>
    <phoneticPr fontId="1"/>
  </si>
  <si>
    <t>刺しゅうあり</t>
    <rPh sb="0" eb="1">
      <t>シ</t>
    </rPh>
    <phoneticPr fontId="1"/>
  </si>
  <si>
    <t>衝撃吸収材入り　＋300</t>
    <rPh sb="0" eb="2">
      <t>ショウゲキ</t>
    </rPh>
    <rPh sb="2" eb="4">
      <t>キュウシュウ</t>
    </rPh>
    <rPh sb="4" eb="5">
      <t>ザイ</t>
    </rPh>
    <rPh sb="5" eb="6">
      <t>イ</t>
    </rPh>
    <phoneticPr fontId="1"/>
  </si>
  <si>
    <t>利き手</t>
    <rPh sb="0" eb="1">
      <t>キ</t>
    </rPh>
    <rPh sb="2" eb="3">
      <t>テ</t>
    </rPh>
    <phoneticPr fontId="1"/>
  </si>
  <si>
    <t>右・左</t>
    <rPh sb="0" eb="1">
      <t>ミギ</t>
    </rPh>
    <rPh sb="2" eb="3">
      <t>ヒダリ</t>
    </rPh>
    <phoneticPr fontId="1"/>
  </si>
  <si>
    <t>8 1/2</t>
  </si>
  <si>
    <t>9 1/2</t>
  </si>
  <si>
    <t>カラータイプ</t>
    <phoneticPr fontId="1"/>
  </si>
  <si>
    <t>２本カラー</t>
    <rPh sb="1" eb="2">
      <t>ホン</t>
    </rPh>
    <phoneticPr fontId="1"/>
  </si>
  <si>
    <t>３本カラー</t>
    <rPh sb="1" eb="2">
      <t>ホン</t>
    </rPh>
    <phoneticPr fontId="1"/>
  </si>
  <si>
    <t>白色</t>
    <rPh sb="0" eb="2">
      <t>シロイロ</t>
    </rPh>
    <phoneticPr fontId="1"/>
  </si>
  <si>
    <t>紺色</t>
    <rPh sb="0" eb="2">
      <t>コンイロ</t>
    </rPh>
    <phoneticPr fontId="1"/>
  </si>
  <si>
    <t>刺しゅう
字体</t>
    <rPh sb="0" eb="1">
      <t>シ</t>
    </rPh>
    <rPh sb="5" eb="7">
      <t>ジタイ</t>
    </rPh>
    <phoneticPr fontId="1"/>
  </si>
  <si>
    <t>斜体</t>
    <rPh sb="0" eb="2">
      <t>シャタイ</t>
    </rPh>
    <phoneticPr fontId="1"/>
  </si>
  <si>
    <t>その他</t>
    <rPh sb="2" eb="3">
      <t>タ</t>
    </rPh>
    <phoneticPr fontId="1"/>
  </si>
  <si>
    <t>備考欄にご記入ください</t>
    <rPh sb="0" eb="2">
      <t>ビコウ</t>
    </rPh>
    <rPh sb="2" eb="3">
      <t>ラン</t>
    </rPh>
    <rPh sb="5" eb="7">
      <t>キニュウ</t>
    </rPh>
    <phoneticPr fontId="1"/>
  </si>
  <si>
    <t>ロゴ・校章</t>
    <rPh sb="3" eb="4">
      <t>コウ</t>
    </rPh>
    <rPh sb="4" eb="5">
      <t>ショウ</t>
    </rPh>
    <phoneticPr fontId="1"/>
  </si>
  <si>
    <t>Ａタイプ</t>
    <phoneticPr fontId="1"/>
  </si>
  <si>
    <t>Ｂタイプ</t>
    <phoneticPr fontId="1"/>
  </si>
  <si>
    <t>手平
素材</t>
    <rPh sb="0" eb="1">
      <t>テ</t>
    </rPh>
    <rPh sb="1" eb="2">
      <t>ヒラ</t>
    </rPh>
    <rPh sb="3" eb="5">
      <t>ソザイ</t>
    </rPh>
    <phoneticPr fontId="1"/>
  </si>
  <si>
    <t>左右セット割引</t>
    <rPh sb="0" eb="2">
      <t>サユウ</t>
    </rPh>
    <rPh sb="5" eb="7">
      <t>ワリビキ</t>
    </rPh>
    <phoneticPr fontId="1"/>
  </si>
  <si>
    <t>Competition</t>
  </si>
  <si>
    <t>黄色</t>
  </si>
  <si>
    <t>合皮あて</t>
  </si>
  <si>
    <t>※詳細は、商品案内一覧をご覧ください。</t>
  </si>
  <si>
    <t>Digital</t>
  </si>
  <si>
    <t>青色</t>
    <rPh sb="0" eb="2">
      <t>アオイロ</t>
    </rPh>
    <phoneticPr fontId="1"/>
  </si>
  <si>
    <t>緑色</t>
    <rPh sb="0" eb="2">
      <t>ミドリイロ</t>
    </rPh>
    <phoneticPr fontId="1"/>
  </si>
  <si>
    <t>黒色</t>
    <rPh sb="0" eb="2">
      <t>クロイロ</t>
    </rPh>
    <phoneticPr fontId="1"/>
  </si>
  <si>
    <t>刺しゅう</t>
    <rPh sb="0" eb="1">
      <t>シ</t>
    </rPh>
    <phoneticPr fontId="1"/>
  </si>
  <si>
    <t>なし</t>
    <phoneticPr fontId="1"/>
  </si>
  <si>
    <t>あり
（￥300）</t>
    <phoneticPr fontId="1"/>
  </si>
  <si>
    <t>グレー</t>
    <phoneticPr fontId="1"/>
  </si>
  <si>
    <t>Name刺しゅうは、Epeeのみ無料となっております。校章・ロゴなどの刺しゅうはできません。</t>
    <rPh sb="4" eb="5">
      <t>シ</t>
    </rPh>
    <rPh sb="16" eb="18">
      <t>ムリョウ</t>
    </rPh>
    <rPh sb="27" eb="29">
      <t>コウショウ</t>
    </rPh>
    <rPh sb="35" eb="36">
      <t>シ</t>
    </rPh>
    <phoneticPr fontId="1"/>
  </si>
  <si>
    <t>手の平
素材</t>
    <rPh sb="0" eb="1">
      <t>テ</t>
    </rPh>
    <rPh sb="2" eb="3">
      <t>ヒラ</t>
    </rPh>
    <rPh sb="4" eb="6">
      <t>ソザイ</t>
    </rPh>
    <phoneticPr fontId="1"/>
  </si>
  <si>
    <t>指先素材
アラミド</t>
    <rPh sb="0" eb="2">
      <t>ユビサキ</t>
    </rPh>
    <rPh sb="2" eb="4">
      <t>ソザイ</t>
    </rPh>
    <phoneticPr fontId="1"/>
  </si>
  <si>
    <t>レッド</t>
  </si>
  <si>
    <t>ピンク</t>
  </si>
  <si>
    <t>オレンジ</t>
  </si>
  <si>
    <t>濃いピンク</t>
  </si>
  <si>
    <t>濃いパープル</t>
  </si>
  <si>
    <t>蛍光オレンジ</t>
  </si>
  <si>
    <t>蛍光グリーン</t>
  </si>
  <si>
    <t>黄緑色</t>
  </si>
  <si>
    <t>赤色</t>
  </si>
  <si>
    <t>えんじ色</t>
  </si>
  <si>
    <t>紫色</t>
  </si>
  <si>
    <t>金色</t>
  </si>
  <si>
    <t>銀色</t>
  </si>
  <si>
    <t>手の平素材</t>
    <rPh sb="0" eb="1">
      <t>テ</t>
    </rPh>
    <rPh sb="2" eb="3">
      <t>ヒラ</t>
    </rPh>
    <rPh sb="3" eb="5">
      <t>ソザイ</t>
    </rPh>
    <phoneticPr fontId="1"/>
  </si>
  <si>
    <t>刺しゅう糸</t>
    <rPh sb="4" eb="5">
      <t>イト</t>
    </rPh>
    <phoneticPr fontId="1"/>
  </si>
  <si>
    <t>刺しゅう字体</t>
    <rPh sb="0" eb="1">
      <t>シ</t>
    </rPh>
    <rPh sb="4" eb="6">
      <t>ジタイ</t>
    </rPh>
    <phoneticPr fontId="1"/>
  </si>
  <si>
    <t>刺しゅうタイプ</t>
    <rPh sb="0" eb="1">
      <t>シ</t>
    </rPh>
    <phoneticPr fontId="1"/>
  </si>
  <si>
    <t>注）字体で「その他」をご希望の場合には、希望の字体を備考欄にご記入ください。</t>
    <rPh sb="0" eb="1">
      <t>チュウ</t>
    </rPh>
    <rPh sb="2" eb="4">
      <t>ジタイ</t>
    </rPh>
    <rPh sb="26" eb="28">
      <t>ビコウ</t>
    </rPh>
    <rPh sb="28" eb="29">
      <t>ラン</t>
    </rPh>
    <phoneticPr fontId="1"/>
  </si>
  <si>
    <t>あり</t>
    <phoneticPr fontId="1"/>
  </si>
  <si>
    <t>白色　　　　W-fit</t>
    <rPh sb="0" eb="2">
      <t>シロイロ</t>
    </rPh>
    <phoneticPr fontId="1"/>
  </si>
  <si>
    <t>白色　　　　B-fit</t>
    <rPh sb="0" eb="2">
      <t>シロイロ</t>
    </rPh>
    <phoneticPr fontId="1"/>
  </si>
  <si>
    <t>黄色　　　　W-fit</t>
    <phoneticPr fontId="1"/>
  </si>
  <si>
    <t>黄色　　　　B-fit</t>
    <phoneticPr fontId="1"/>
  </si>
  <si>
    <t>紺色　　　　B-fit</t>
    <rPh sb="0" eb="2">
      <t>コンイロ</t>
    </rPh>
    <phoneticPr fontId="1"/>
  </si>
  <si>
    <t>振込手数料無料</t>
    <rPh sb="0" eb="5">
      <t>フリコミテスウリョウ</t>
    </rPh>
    <rPh sb="5" eb="7">
      <t>ムリョウ</t>
    </rPh>
    <phoneticPr fontId="1"/>
  </si>
  <si>
    <t>白色　　W-fit</t>
    <rPh sb="0" eb="2">
      <t>シロイロ</t>
    </rPh>
    <phoneticPr fontId="1"/>
  </si>
  <si>
    <t>白色　　B-fit</t>
    <rPh sb="0" eb="2">
      <t>シロイロ</t>
    </rPh>
    <phoneticPr fontId="1"/>
  </si>
  <si>
    <t>黄色　　W-fit</t>
    <phoneticPr fontId="1"/>
  </si>
  <si>
    <t>黄色　　B-fit</t>
    <phoneticPr fontId="1"/>
  </si>
  <si>
    <t>カラー</t>
    <phoneticPr fontId="1"/>
  </si>
  <si>
    <t>ご注文頂きました商品をホームページに掲載させて頂く場合がございます。</t>
    <rPh sb="1" eb="3">
      <t>チュウモン</t>
    </rPh>
    <rPh sb="3" eb="4">
      <t>イタダ</t>
    </rPh>
    <rPh sb="8" eb="10">
      <t>ショウヒン</t>
    </rPh>
    <rPh sb="18" eb="20">
      <t>ケイサイ</t>
    </rPh>
    <rPh sb="23" eb="24">
      <t>イタダ</t>
    </rPh>
    <rPh sb="25" eb="27">
      <t>バアイ</t>
    </rPh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</si>
  <si>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</si>
  <si>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</si>
  <si>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掲載させて頂けない場合には、右のプルダウンより”不可”をお選び下さい。</t>
    <rPh sb="0" eb="2">
      <t>ケイサイ</t>
    </rPh>
    <rPh sb="5" eb="6">
      <t>イタダ</t>
    </rPh>
    <rPh sb="9" eb="11">
      <t>バアイ</t>
    </rPh>
    <rPh sb="14" eb="15">
      <t>ミギ</t>
    </rPh>
    <rPh sb="24" eb="26">
      <t>フカ</t>
    </rPh>
    <rPh sb="29" eb="30">
      <t>エラ</t>
    </rPh>
    <rPh sb="31" eb="32">
      <t>クダ</t>
    </rPh>
    <phoneticPr fontId="1"/>
  </si>
  <si>
    <t>info@scherma-jpn.com</t>
    <phoneticPr fontId="1"/>
  </si>
  <si>
    <t>e-mail</t>
    <phoneticPr fontId="1"/>
  </si>
  <si>
    <t>合皮</t>
    <phoneticPr fontId="1"/>
  </si>
  <si>
    <t>合皮</t>
    <phoneticPr fontId="1"/>
  </si>
  <si>
    <t>追加
Digital</t>
    <rPh sb="0" eb="2">
      <t>ツイカ</t>
    </rPh>
    <phoneticPr fontId="1"/>
  </si>
  <si>
    <t>合皮</t>
    <rPh sb="0" eb="2">
      <t>ゴウヒ</t>
    </rPh>
    <phoneticPr fontId="1"/>
  </si>
  <si>
    <t>ｆｉｔ</t>
    <phoneticPr fontId="1"/>
  </si>
  <si>
    <t>Ｂ-ｆｉｔ</t>
    <phoneticPr fontId="1"/>
  </si>
  <si>
    <t>Ｗ-ｆｉｔ</t>
    <phoneticPr fontId="1"/>
  </si>
  <si>
    <t>Ｗ-ｆｉｔ</t>
    <phoneticPr fontId="1"/>
  </si>
  <si>
    <t>Ｂ-ｆｉｔ</t>
    <phoneticPr fontId="1"/>
  </si>
  <si>
    <t>Ｂ-ｆｉｔ</t>
    <phoneticPr fontId="1"/>
  </si>
  <si>
    <t>※詳細は、商品案内一覧をご覧ください。</t>
    <phoneticPr fontId="1"/>
  </si>
  <si>
    <t>※詳細は、商品案内一覧をご覧ください。</t>
    <phoneticPr fontId="1"/>
  </si>
  <si>
    <t>手平
補強素材</t>
    <rPh sb="0" eb="1">
      <t>テ</t>
    </rPh>
    <rPh sb="1" eb="2">
      <t>ヒラ</t>
    </rPh>
    <rPh sb="3" eb="5">
      <t>ホキョウ</t>
    </rPh>
    <rPh sb="5" eb="7">
      <t>ソザイ</t>
    </rPh>
    <phoneticPr fontId="1"/>
  </si>
  <si>
    <t>ｆｉｔ</t>
    <phoneticPr fontId="1"/>
  </si>
  <si>
    <t>digital</t>
    <phoneticPr fontId="1"/>
  </si>
  <si>
    <t xml:space="preserve">Digital　　　　　   </t>
    <phoneticPr fontId="1"/>
  </si>
  <si>
    <t>B-fit　　　合皮</t>
    <rPh sb="8" eb="10">
      <t>ゴウヒ</t>
    </rPh>
    <phoneticPr fontId="1"/>
  </si>
  <si>
    <t>B-fit　　　B-fit</t>
    <phoneticPr fontId="1"/>
  </si>
  <si>
    <t>ｆｉｔ</t>
    <phoneticPr fontId="1"/>
  </si>
  <si>
    <t>e-mail</t>
    <phoneticPr fontId="1"/>
  </si>
  <si>
    <t>手の平
補強素材</t>
    <rPh sb="0" eb="1">
      <t>テ</t>
    </rPh>
    <rPh sb="2" eb="3">
      <t>ヒラ</t>
    </rPh>
    <rPh sb="4" eb="6">
      <t>ホキョウ</t>
    </rPh>
    <rPh sb="6" eb="8">
      <t>ソザイ</t>
    </rPh>
    <phoneticPr fontId="1"/>
  </si>
  <si>
    <t>参考価格</t>
    <rPh sb="0" eb="2">
      <t>サンコウ</t>
    </rPh>
    <rPh sb="2" eb="4">
      <t>カカク</t>
    </rPh>
    <phoneticPr fontId="1"/>
  </si>
  <si>
    <t>校章・ロゴの追加料金を含んでいません。</t>
    <rPh sb="0" eb="2">
      <t>コウショウ</t>
    </rPh>
    <rPh sb="6" eb="8">
      <t>ツイカ</t>
    </rPh>
    <rPh sb="8" eb="10">
      <t>リョウキン</t>
    </rPh>
    <rPh sb="11" eb="12">
      <t>フク</t>
    </rPh>
    <phoneticPr fontId="1"/>
  </si>
  <si>
    <t xml:space="preserve">Digital　　　　　   </t>
    <phoneticPr fontId="1"/>
  </si>
  <si>
    <t>あり</t>
    <phoneticPr fontId="1"/>
  </si>
  <si>
    <t>注）ロゴや校章などの刺しゅうをご希望の場合は、デザイン資料を合わせて送付してください。</t>
    <rPh sb="0" eb="1">
      <t>チュウ</t>
    </rPh>
    <rPh sb="5" eb="7">
      <t>コウショウ</t>
    </rPh>
    <rPh sb="10" eb="11">
      <t>シ</t>
    </rPh>
    <rPh sb="16" eb="18">
      <t>キボウ</t>
    </rPh>
    <rPh sb="19" eb="21">
      <t>バアイ</t>
    </rPh>
    <rPh sb="27" eb="29">
      <t>シリョウ</t>
    </rPh>
    <rPh sb="30" eb="31">
      <t>ア</t>
    </rPh>
    <rPh sb="34" eb="36">
      <t>ソウフ</t>
    </rPh>
    <phoneticPr fontId="1"/>
  </si>
  <si>
    <t>左右セットでご注文の場合は、枚数に　２　とご記入ください。セット割引の対象となります。</t>
    <rPh sb="0" eb="2">
      <t>サユウ</t>
    </rPh>
    <rPh sb="7" eb="9">
      <t>チュウモン</t>
    </rPh>
    <rPh sb="10" eb="12">
      <t>バアイ</t>
    </rPh>
    <rPh sb="14" eb="16">
      <t>マイスウ</t>
    </rPh>
    <rPh sb="22" eb="24">
      <t>キニュウ</t>
    </rPh>
    <rPh sb="32" eb="34">
      <t>ワリビキ</t>
    </rPh>
    <rPh sb="35" eb="37">
      <t>タイショウ</t>
    </rPh>
    <phoneticPr fontId="1"/>
  </si>
  <si>
    <t>指先
素材</t>
    <rPh sb="0" eb="2">
      <t>ユビサキ</t>
    </rPh>
    <rPh sb="3" eb="5">
      <t>ソザイ</t>
    </rPh>
    <phoneticPr fontId="1"/>
  </si>
  <si>
    <t>注）ロゴや校章などの刺しゅうをご希望の場合は、別途費用が必要となります。</t>
    <rPh sb="0" eb="1">
      <t>チュウ</t>
    </rPh>
    <rPh sb="5" eb="7">
      <t>コウショウ</t>
    </rPh>
    <rPh sb="10" eb="11">
      <t>シ</t>
    </rPh>
    <rPh sb="16" eb="18">
      <t>キボウ</t>
    </rPh>
    <rPh sb="19" eb="21">
      <t>バアイ</t>
    </rPh>
    <rPh sb="23" eb="25">
      <t>ベット</t>
    </rPh>
    <rPh sb="25" eb="27">
      <t>ヒヨウ</t>
    </rPh>
    <rPh sb="28" eb="30">
      <t>ヒツヨウ</t>
    </rPh>
    <phoneticPr fontId="1"/>
  </si>
  <si>
    <t>強化素材</t>
    <rPh sb="0" eb="2">
      <t>キョウカ</t>
    </rPh>
    <rPh sb="2" eb="4">
      <t>ソザイ</t>
    </rPh>
    <phoneticPr fontId="1"/>
  </si>
  <si>
    <t>Piccolo</t>
    <phoneticPr fontId="1"/>
  </si>
  <si>
    <t>Original</t>
    <phoneticPr fontId="1"/>
  </si>
  <si>
    <t>サイズ</t>
    <phoneticPr fontId="1"/>
  </si>
  <si>
    <t>5 1/2</t>
    <phoneticPr fontId="1"/>
  </si>
  <si>
    <t>6 1/2</t>
    <phoneticPr fontId="1"/>
  </si>
  <si>
    <t>カラータイプ</t>
    <phoneticPr fontId="1"/>
  </si>
  <si>
    <t>指先
強化素材</t>
    <rPh sb="0" eb="2">
      <t>ユビサキ</t>
    </rPh>
    <rPh sb="3" eb="5">
      <t>キョウカ</t>
    </rPh>
    <rPh sb="5" eb="7">
      <t>ソザイ</t>
    </rPh>
    <phoneticPr fontId="1"/>
  </si>
  <si>
    <t>カラー</t>
    <phoneticPr fontId="1"/>
  </si>
  <si>
    <t>B-fit</t>
    <phoneticPr fontId="1"/>
  </si>
  <si>
    <t>W-fit</t>
    <phoneticPr fontId="1"/>
  </si>
  <si>
    <t>デジタル</t>
    <phoneticPr fontId="1"/>
  </si>
  <si>
    <t>ｆｉｔ</t>
    <phoneticPr fontId="1"/>
  </si>
  <si>
    <t>グレー</t>
    <phoneticPr fontId="1"/>
  </si>
  <si>
    <t>Ａタイプ</t>
    <phoneticPr fontId="1"/>
  </si>
  <si>
    <t>Ｂタイプ</t>
    <phoneticPr fontId="1"/>
  </si>
  <si>
    <t>Ｃタイプ</t>
    <phoneticPr fontId="1"/>
  </si>
  <si>
    <t>Ｄタイプ</t>
    <phoneticPr fontId="1"/>
  </si>
  <si>
    <t>piccolo</t>
    <phoneticPr fontId="1"/>
  </si>
  <si>
    <t>original</t>
    <phoneticPr fontId="1"/>
  </si>
  <si>
    <t>Extra</t>
    <phoneticPr fontId="1"/>
  </si>
  <si>
    <t>Epee</t>
    <phoneticPr fontId="1"/>
  </si>
  <si>
    <t>Coach</t>
    <phoneticPr fontId="1"/>
  </si>
  <si>
    <t>B-fit/W-fit</t>
    <phoneticPr fontId="1"/>
  </si>
  <si>
    <t>ロゴ・校章
など</t>
    <rPh sb="3" eb="4">
      <t>コウ</t>
    </rPh>
    <rPh sb="4" eb="5">
      <t>ショウ</t>
    </rPh>
    <phoneticPr fontId="1"/>
  </si>
  <si>
    <t>追加（ご相談下さい）</t>
    <rPh sb="0" eb="2">
      <t>ツイカ</t>
    </rPh>
    <rPh sb="4" eb="6">
      <t>ソウダン</t>
    </rPh>
    <rPh sb="6" eb="7">
      <t>クダ</t>
    </rPh>
    <phoneticPr fontId="1"/>
  </si>
  <si>
    <t>　　　　　　　　商品案内</t>
    <rPh sb="8" eb="10">
      <t>ショウヒン</t>
    </rPh>
    <rPh sb="10" eb="12">
      <t>アンナイ</t>
    </rPh>
    <phoneticPr fontId="1"/>
  </si>
  <si>
    <t>300円</t>
    <rPh sb="3" eb="4">
      <t>エン</t>
    </rPh>
    <phoneticPr fontId="1"/>
  </si>
  <si>
    <t>衝撃吸収材へ変更</t>
    <rPh sb="0" eb="2">
      <t>ショウゲキ</t>
    </rPh>
    <rPh sb="2" eb="4">
      <t>キュウシュウ</t>
    </rPh>
    <rPh sb="4" eb="5">
      <t>ザイ</t>
    </rPh>
    <rPh sb="6" eb="8">
      <t>ヘンコウ</t>
    </rPh>
    <phoneticPr fontId="1"/>
  </si>
  <si>
    <t>Nａｍｅ
刺しゅう糸
300円</t>
    <rPh sb="9" eb="10">
      <t>イト</t>
    </rPh>
    <rPh sb="14" eb="15">
      <t>エン</t>
    </rPh>
    <phoneticPr fontId="1"/>
  </si>
  <si>
    <t>Digital</t>
    <phoneticPr fontId="1"/>
  </si>
  <si>
    <t>Digital（デジタル）</t>
    <phoneticPr fontId="1"/>
  </si>
  <si>
    <t>デジタル
追加変更</t>
    <rPh sb="5" eb="7">
      <t>ツイカ</t>
    </rPh>
    <rPh sb="7" eb="9">
      <t>ヘンコウ</t>
    </rPh>
    <phoneticPr fontId="1"/>
  </si>
  <si>
    <r>
      <t xml:space="preserve">手平
</t>
    </r>
    <r>
      <rPr>
        <sz val="11"/>
        <color theme="1"/>
        <rFont val="ＭＳ Ｐゴシック"/>
        <family val="3"/>
        <charset val="128"/>
        <scheme val="minor"/>
      </rPr>
      <t>補強素材</t>
    </r>
    <rPh sb="0" eb="1">
      <t>テ</t>
    </rPh>
    <rPh sb="1" eb="2">
      <t>ヒラ</t>
    </rPh>
    <rPh sb="3" eb="5">
      <t>ホキョウ</t>
    </rPh>
    <rPh sb="5" eb="7">
      <t>ソザイ</t>
    </rPh>
    <phoneticPr fontId="1"/>
  </si>
  <si>
    <t>Ａタイプ　　　なし　</t>
    <phoneticPr fontId="1"/>
  </si>
  <si>
    <t>Ｂタイプ　　　なし　</t>
    <phoneticPr fontId="1"/>
  </si>
  <si>
    <t>Ｃタイプ　　　あり　</t>
    <phoneticPr fontId="1"/>
  </si>
  <si>
    <t>Ｄタイプ　　　あり　</t>
    <phoneticPr fontId="1"/>
  </si>
  <si>
    <t>Ａタイプ　　　　なし　</t>
    <phoneticPr fontId="1"/>
  </si>
  <si>
    <t>Ｂタイプ　　　　なし　</t>
    <phoneticPr fontId="1"/>
  </si>
  <si>
    <t>Ｃタイプ　　　　あり　</t>
    <phoneticPr fontId="1"/>
  </si>
  <si>
    <t>Ｄタイプ　　　　あり　</t>
    <phoneticPr fontId="1"/>
  </si>
  <si>
    <t>Extra</t>
    <phoneticPr fontId="1"/>
  </si>
  <si>
    <t>Epee</t>
    <phoneticPr fontId="1"/>
  </si>
  <si>
    <t>Coach</t>
    <phoneticPr fontId="1"/>
  </si>
  <si>
    <t xml:space="preserve">B-fit　　　B-fit </t>
    <phoneticPr fontId="1"/>
  </si>
  <si>
    <t xml:space="preserve">B-fit　　　合皮 </t>
    <rPh sb="8" eb="10">
      <t>ゴウヒ</t>
    </rPh>
    <phoneticPr fontId="1"/>
  </si>
  <si>
    <t>商品</t>
    <rPh sb="0" eb="2">
      <t>ショウヒン</t>
    </rPh>
    <phoneticPr fontId="1"/>
  </si>
  <si>
    <t>1.ブラック</t>
  </si>
  <si>
    <t>2.ネイビー</t>
  </si>
  <si>
    <t>3.濃いパープル</t>
  </si>
  <si>
    <t>4.レッド</t>
  </si>
  <si>
    <t>black</t>
  </si>
  <si>
    <t>navy blue</t>
  </si>
  <si>
    <t>dark purple</t>
  </si>
  <si>
    <t>red</t>
  </si>
  <si>
    <t>dark pink</t>
  </si>
  <si>
    <t>green</t>
  </si>
  <si>
    <t>8.オレンジ</t>
  </si>
  <si>
    <t>9.水色</t>
    <rPh sb="2" eb="4">
      <t>ミズイロ</t>
    </rPh>
    <phoneticPr fontId="1"/>
  </si>
  <si>
    <t>orange</t>
  </si>
  <si>
    <t>light blue</t>
  </si>
  <si>
    <t>pink</t>
  </si>
  <si>
    <t>white</t>
  </si>
  <si>
    <t>New orange</t>
  </si>
  <si>
    <t>New green</t>
  </si>
  <si>
    <t>破断に強く、アラミド繊維などと呼ばれています。</t>
    <rPh sb="0" eb="2">
      <t>ハダン</t>
    </rPh>
    <rPh sb="3" eb="4">
      <t>ツヨ</t>
    </rPh>
    <rPh sb="10" eb="12">
      <t>センイ</t>
    </rPh>
    <rPh sb="15" eb="16">
      <t>ヨ</t>
    </rPh>
    <phoneticPr fontId="1"/>
  </si>
  <si>
    <t>刺しゅう内容</t>
    <rPh sb="0" eb="1">
      <t>シ</t>
    </rPh>
    <rPh sb="4" eb="6">
      <t>ナイヨウ</t>
    </rPh>
    <phoneticPr fontId="1"/>
  </si>
  <si>
    <t>性別</t>
    <rPh sb="0" eb="2">
      <t>セイベツ</t>
    </rPh>
    <phoneticPr fontId="1"/>
  </si>
  <si>
    <t>性別</t>
    <rPh sb="0" eb="2">
      <t>セイベツ</t>
    </rPh>
    <phoneticPr fontId="1"/>
  </si>
  <si>
    <t>　info@scherma-jpn.com</t>
    <phoneticPr fontId="1"/>
  </si>
  <si>
    <t>HP</t>
    <phoneticPr fontId="1"/>
  </si>
  <si>
    <t>e-mail</t>
    <phoneticPr fontId="1"/>
  </si>
  <si>
    <t>info@scherma-jpn.com</t>
    <phoneticPr fontId="1"/>
  </si>
  <si>
    <t>Piccoloは5 1/2～6 1/2までです。</t>
    <phoneticPr fontId="1"/>
  </si>
  <si>
    <t>https://scherma-jpn.com</t>
    <phoneticPr fontId="1"/>
  </si>
  <si>
    <t>　https://scherma-jpn.com</t>
    <phoneticPr fontId="1"/>
  </si>
  <si>
    <t>Eタイプ（Epeeのみ）</t>
    <phoneticPr fontId="1"/>
  </si>
  <si>
    <t>Vainqueur</t>
    <phoneticPr fontId="1"/>
  </si>
  <si>
    <t>Extra，Vainqueur，Competition，Epeeのみです。</t>
    <phoneticPr fontId="1"/>
  </si>
  <si>
    <t>Vainqueur</t>
    <phoneticPr fontId="1"/>
  </si>
  <si>
    <t>9 1/2</t>
    <phoneticPr fontId="1"/>
  </si>
  <si>
    <t>8 1/2</t>
    <phoneticPr fontId="1"/>
  </si>
  <si>
    <t>fitでは、手平の一部を補強素材へ変更できます。</t>
    <rPh sb="12" eb="14">
      <t>ホキョウ</t>
    </rPh>
    <rPh sb="17" eb="19">
      <t>ヘンコウ</t>
    </rPh>
    <phoneticPr fontId="1"/>
  </si>
  <si>
    <t>Emerald green</t>
    <phoneticPr fontId="1"/>
  </si>
  <si>
    <t>5.濃いピンク</t>
    <phoneticPr fontId="1"/>
  </si>
  <si>
    <t>6.グリーン</t>
    <phoneticPr fontId="1"/>
  </si>
  <si>
    <t>7.エメラルドグリーン</t>
    <phoneticPr fontId="1"/>
  </si>
  <si>
    <t>10.ピンク</t>
    <phoneticPr fontId="1"/>
  </si>
  <si>
    <t>11.グレー（白）</t>
    <rPh sb="7" eb="8">
      <t>シロ</t>
    </rPh>
    <phoneticPr fontId="1"/>
  </si>
  <si>
    <t>12.蛍光オレンジ</t>
    <phoneticPr fontId="1"/>
  </si>
  <si>
    <t>13.蛍光グリーン</t>
    <phoneticPr fontId="1"/>
  </si>
  <si>
    <t>7.エメラルドグリーン</t>
    <phoneticPr fontId="1"/>
  </si>
  <si>
    <t>5.濃いピンク</t>
    <phoneticPr fontId="1"/>
  </si>
  <si>
    <t>12.蛍光オレンジ</t>
    <phoneticPr fontId="1"/>
  </si>
  <si>
    <t>13.蛍光グリーン</t>
    <phoneticPr fontId="1"/>
  </si>
  <si>
    <t>あり
（￥300）</t>
    <phoneticPr fontId="1"/>
  </si>
  <si>
    <t>Eタイプ</t>
    <phoneticPr fontId="1"/>
  </si>
  <si>
    <t>2026年3月1日改定</t>
    <rPh sb="4" eb="5">
      <t>ネン</t>
    </rPh>
    <rPh sb="6" eb="7">
      <t>ガツ</t>
    </rPh>
    <rPh sb="8" eb="9">
      <t>ニチ</t>
    </rPh>
    <rPh sb="9" eb="11">
      <t>カイテイ</t>
    </rPh>
    <phoneticPr fontId="1"/>
  </si>
  <si>
    <t>新価格（2026年3月１日より）</t>
    <rPh sb="0" eb="3">
      <t>シンカカク</t>
    </rPh>
    <rPh sb="8" eb="9">
      <t>ネン</t>
    </rPh>
    <rPh sb="10" eb="11">
      <t>ガツ</t>
    </rPh>
    <rPh sb="12" eb="13">
      <t>ニチ</t>
    </rPh>
    <phoneticPr fontId="1"/>
  </si>
  <si>
    <t>600円</t>
    <rPh sb="3" eb="4">
      <t>エン</t>
    </rPh>
    <phoneticPr fontId="1"/>
  </si>
  <si>
    <t>300円程度</t>
    <rPh sb="3" eb="4">
      <t>エン</t>
    </rPh>
    <rPh sb="4" eb="6">
      <t>テイド</t>
    </rPh>
    <phoneticPr fontId="1"/>
  </si>
  <si>
    <t>〒063-0038</t>
    <phoneticPr fontId="1"/>
  </si>
  <si>
    <t>北海道札幌市西区西野八条４丁目７－１６</t>
    <rPh sb="0" eb="3">
      <t>ホッカイドウ</t>
    </rPh>
    <rPh sb="3" eb="6">
      <t>サッポロシ</t>
    </rPh>
    <rPh sb="6" eb="8">
      <t>ニシク</t>
    </rPh>
    <rPh sb="8" eb="10">
      <t>ニシノ</t>
    </rPh>
    <rPh sb="10" eb="12">
      <t>ハチジョウ</t>
    </rPh>
    <rPh sb="13" eb="15">
      <t>チョウメ</t>
    </rPh>
    <phoneticPr fontId="1"/>
  </si>
  <si>
    <t>011‐556-6508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</si>
</sst>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yyyy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i/>
      <sz val="3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double">
        <color rgb="FF505050"/>
      </bottom>
      <diagonal/>
    </border>
    <border>
      <left style="thin">
        <color indexed="64"/>
      </left>
      <right style="double">
        <color auto="1"/>
      </right>
      <top/>
      <bottom style="double">
        <color rgb="FF505050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rgb="FF505050"/>
      </top>
      <bottom style="thin">
        <color auto="1"/>
      </bottom>
      <diagonal/>
    </border>
    <border>
      <left style="thin">
        <color auto="1"/>
      </left>
      <right/>
      <top style="thin">
        <color rgb="FF505050"/>
      </top>
      <bottom style="thin">
        <color auto="1"/>
      </bottom>
      <diagonal/>
    </border>
    <border>
      <left/>
      <right/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 style="thin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double">
        <color auto="1"/>
      </left>
      <right style="thin">
        <color rgb="FF505050"/>
      </right>
      <top style="double">
        <color rgb="FF505050"/>
      </top>
      <bottom style="double">
        <color rgb="FF505050"/>
      </bottom>
      <diagonal style="thin">
        <color auto="1"/>
      </diagonal>
    </border>
    <border diagonalUp="1">
      <left style="thin">
        <color rgb="FF505050"/>
      </left>
      <right style="thin">
        <color rgb="FF505050"/>
      </right>
      <top style="double">
        <color rgb="FF505050"/>
      </top>
      <bottom style="double">
        <color rgb="FF505050"/>
      </bottom>
      <diagonal style="thin">
        <color auto="1"/>
      </diagonal>
    </border>
    <border>
      <left style="thin">
        <color rgb="FF505050"/>
      </left>
      <right style="thin">
        <color rgb="FF505050"/>
      </right>
      <top style="double">
        <color rgb="FF505050"/>
      </top>
      <bottom style="double">
        <color rgb="FF505050"/>
      </bottom>
      <diagonal/>
    </border>
    <border>
      <left style="thin">
        <color rgb="FF505050"/>
      </left>
      <right style="double">
        <color auto="1"/>
      </right>
      <top style="double">
        <color rgb="FF505050"/>
      </top>
      <bottom style="double">
        <color rgb="FF50505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rgb="FF505050"/>
      </bottom>
      <diagonal/>
    </border>
    <border>
      <left style="double">
        <color auto="1"/>
      </left>
      <right style="thin">
        <color rgb="FF505050"/>
      </right>
      <top style="double">
        <color rgb="FF505050"/>
      </top>
      <bottom style="double">
        <color rgb="FF505050"/>
      </bottom>
      <diagonal/>
    </border>
    <border>
      <left style="double">
        <color auto="1"/>
      </left>
      <right style="double">
        <color rgb="FF505050"/>
      </right>
      <top style="double">
        <color rgb="FF505050"/>
      </top>
      <bottom style="double">
        <color rgb="FF505050"/>
      </bottom>
      <diagonal/>
    </border>
    <border>
      <left style="double">
        <color auto="1"/>
      </left>
      <right/>
      <top style="double">
        <color rgb="FF505050"/>
      </top>
      <bottom style="double">
        <color rgb="FF50505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42" fontId="0" fillId="0" borderId="1" xfId="1" applyNumberFormat="1" applyFont="1" applyFill="1" applyBorder="1" applyAlignment="1">
      <alignment horizontal="center" vertical="center" shrinkToFit="1"/>
    </xf>
    <xf numFmtId="42" fontId="0" fillId="0" borderId="1" xfId="0" applyNumberFormat="1" applyBorder="1" applyAlignment="1">
      <alignment horizontal="center" vertical="center"/>
    </xf>
    <xf numFmtId="6" fontId="0" fillId="0" borderId="1" xfId="1" applyNumberFormat="1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1" xfId="0" quotePrefix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4" fontId="0" fillId="0" borderId="1" xfId="0" quotePrefix="1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 shrinkToFit="1"/>
    </xf>
    <xf numFmtId="0" fontId="11" fillId="3" borderId="61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3" xfId="0" quotePrefix="1" applyBorder="1" applyAlignment="1">
      <alignment horizontal="center" vertical="center" shrinkToFit="1"/>
    </xf>
    <xf numFmtId="0" fontId="12" fillId="4" borderId="62" xfId="0" applyFont="1" applyFill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11" fillId="4" borderId="64" xfId="0" applyFon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12" fillId="4" borderId="64" xfId="0" applyFont="1" applyFill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1" fillId="4" borderId="66" xfId="0" applyFont="1" applyFill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42" xfId="0" applyBorder="1" applyAlignment="1">
      <alignment horizontal="right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0" fillId="0" borderId="42" xfId="0" applyBorder="1">
      <alignment vertical="center"/>
    </xf>
    <xf numFmtId="0" fontId="0" fillId="0" borderId="56" xfId="0" applyBorder="1" applyAlignment="1">
      <alignment horizontal="center" vertical="center" wrapText="1" shrinkToFit="1"/>
    </xf>
    <xf numFmtId="12" fontId="0" fillId="0" borderId="1" xfId="0" applyNumberForma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wrapText="1"/>
    </xf>
    <xf numFmtId="0" fontId="0" fillId="0" borderId="71" xfId="0" applyBorder="1" applyAlignment="1">
      <alignment horizontal="right" vertical="center"/>
    </xf>
    <xf numFmtId="42" fontId="0" fillId="5" borderId="1" xfId="0" applyNumberFormat="1" applyFill="1" applyBorder="1">
      <alignment vertical="center"/>
    </xf>
    <xf numFmtId="0" fontId="0" fillId="0" borderId="24" xfId="0" applyBorder="1" applyAlignment="1">
      <alignment horizontal="right" vertical="center"/>
    </xf>
    <xf numFmtId="42" fontId="0" fillId="5" borderId="24" xfId="0" applyNumberForma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11" fillId="4" borderId="5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3" fontId="10" fillId="0" borderId="77" xfId="0" applyNumberFormat="1" applyFont="1" applyBorder="1" applyAlignment="1">
      <alignment horizontal="center" vertical="center"/>
    </xf>
    <xf numFmtId="3" fontId="10" fillId="0" borderId="78" xfId="0" applyNumberFormat="1" applyFont="1" applyBorder="1" applyAlignment="1">
      <alignment horizontal="center" vertical="center"/>
    </xf>
    <xf numFmtId="0" fontId="0" fillId="0" borderId="74" xfId="0" applyBorder="1">
      <alignment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4" borderId="56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>
      <alignment horizontal="center" vertical="center"/>
    </xf>
    <xf numFmtId="0" fontId="0" fillId="0" borderId="70" xfId="0" applyBorder="1" applyAlignment="1">
      <alignment horizontal="left" vertical="center"/>
    </xf>
    <xf numFmtId="0" fontId="6" fillId="0" borderId="54" xfId="0" applyFont="1" applyBorder="1" applyAlignment="1" applyProtection="1">
      <alignment horizontal="center" vertical="center" wrapText="1" shrinkToFit="1"/>
      <protection locked="0"/>
    </xf>
    <xf numFmtId="0" fontId="19" fillId="0" borderId="54" xfId="0" applyFont="1" applyBorder="1" applyAlignment="1" applyProtection="1">
      <alignment horizontal="center" vertical="center" shrinkToFit="1"/>
      <protection locked="0"/>
    </xf>
    <xf numFmtId="0" fontId="20" fillId="0" borderId="54" xfId="0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17" fillId="0" borderId="54" xfId="0" applyFont="1" applyBorder="1" applyAlignment="1" applyProtection="1">
      <alignment horizontal="center" vertical="center" shrinkToFit="1"/>
      <protection locked="0"/>
    </xf>
    <xf numFmtId="0" fontId="0" fillId="0" borderId="69" xfId="0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55" xfId="0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 shrinkToFi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42" fontId="0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42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2" fontId="0" fillId="5" borderId="1" xfId="0" applyNumberFormat="1" applyFill="1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7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0" xfId="0">
      <alignment vertical="center"/>
    </xf>
    <xf numFmtId="0" fontId="12" fillId="4" borderId="56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10" fillId="0" borderId="47" xfId="0" applyNumberFormat="1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1" fillId="4" borderId="70" xfId="0" applyFont="1" applyFill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35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1" xfId="0" applyBorder="1" applyAlignment="1" applyProtection="1">
      <alignment horizontal="right" vertical="center"/>
      <protection locked="0"/>
    </xf>
    <xf numFmtId="0" fontId="0" fillId="0" borderId="42" xfId="0" applyBorder="1" applyAlignment="1" applyProtection="1">
      <alignment horizontal="right" vertical="center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68" xfId="0" applyFont="1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5" fillId="0" borderId="4" xfId="2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7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18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68" xfId="0" applyFont="1" applyBorder="1" applyAlignment="1">
      <alignment horizontal="left" vertical="center" shrinkToFit="1"/>
    </xf>
    <xf numFmtId="0" fontId="0" fillId="0" borderId="42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55" xfId="0" applyBorder="1" applyAlignment="1" applyProtection="1">
      <alignment horizontal="left" vertical="center" shrinkToFit="1"/>
      <protection locked="0"/>
    </xf>
    <xf numFmtId="0" fontId="0" fillId="0" borderId="58" xfId="0" applyBorder="1" applyAlignment="1">
      <alignment horizontal="center" vertical="center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13" fillId="0" borderId="58" xfId="0" applyFont="1" applyBorder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FA58"/>
      <color rgb="FFFEFE2E"/>
      <color rgb="FFCCFFCC"/>
      <color rgb="FF66FF99"/>
      <color rgb="FF1BB51F"/>
      <color rgb="FFB2B2B2"/>
      <color rgb="FF9B9B9B"/>
      <color rgb="FFEFE901"/>
      <color rgb="FFB0B0B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180977</xdr:colOff>
      <xdr:row>41</xdr:row>
      <xdr:rowOff>50275</xdr:rowOff>
    </xdr:from>
    <xdr:ext cx="2447924" cy="60050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4676777" y="7984600"/>
          <a:ext cx="2447924" cy="60050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85725</xdr:colOff>
      <xdr:row>31</xdr:row>
      <xdr:rowOff>33845</xdr:rowOff>
    </xdr:from>
    <xdr:to>
      <xdr:col>3</xdr:col>
      <xdr:colOff>819150</xdr:colOff>
      <xdr:row>31</xdr:row>
      <xdr:rowOff>914162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5" y="5444045"/>
          <a:ext cx="2562225" cy="88031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85725</xdr:colOff>
      <xdr:row>31</xdr:row>
      <xdr:rowOff>33203</xdr:rowOff>
    </xdr:from>
    <xdr:to>
      <xdr:col>6</xdr:col>
      <xdr:colOff>828675</xdr:colOff>
      <xdr:row>31</xdr:row>
      <xdr:rowOff>916794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67125" y="5443403"/>
          <a:ext cx="2571750" cy="883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33</xdr:row>
      <xdr:rowOff>38499</xdr:rowOff>
    </xdr:from>
    <xdr:to>
      <xdr:col>4</xdr:col>
      <xdr:colOff>1</xdr:colOff>
      <xdr:row>33</xdr:row>
      <xdr:rowOff>918817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975" y="6744099"/>
          <a:ext cx="2562226" cy="88031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95250</xdr:colOff>
      <xdr:row>33</xdr:row>
      <xdr:rowOff>44539</xdr:rowOff>
    </xdr:from>
    <xdr:to>
      <xdr:col>7</xdr:col>
      <xdr:colOff>0</xdr:colOff>
      <xdr:row>33</xdr:row>
      <xdr:rowOff>928129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76650" y="6750139"/>
          <a:ext cx="2571750" cy="8835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171450</xdr:colOff>
      <xdr:row>35</xdr:row>
      <xdr:rowOff>97698</xdr:rowOff>
    </xdr:from>
    <xdr:to>
      <xdr:col>4</xdr:col>
      <xdr:colOff>0</xdr:colOff>
      <xdr:row>35</xdr:row>
      <xdr:rowOff>859922</xdr:rowOff>
    </xdr:to>
    <xdr:pic>
      <xdr:nvPicPr>
        <xdr:cNvPr id="11" name="図 10" descr="刺しゅうタイプE3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09650" y="7584348"/>
          <a:ext cx="2495550" cy="762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9524</xdr:colOff>
      <xdr:row>2</xdr:row>
      <xdr:rowOff>19050</xdr:rowOff>
    </xdr:from>
    <xdr:to>
      <xdr:col>6</xdr:col>
      <xdr:colOff>685199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0024" y="800100"/>
          <a:ext cx="3276000" cy="720000"/>
        </a:xfrm>
        <a:prstGeom prst="flowChartPredefinedProcess">
          <a:avLst/>
        </a:prstGeom>
        <a:solidFill>
          <a:srgbClr val="00B050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PiccoIo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（ピッコロ）</a:t>
          </a:r>
          <a:endParaRPr kumimoji="1" lang="en-US" altLang="ja-JP" sz="14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</xdr:colOff>
      <xdr:row>14</xdr:row>
      <xdr:rowOff>333450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2847975" y="22383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9526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6686550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6</xdr:col>
      <xdr:colOff>456600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9550" y="800100"/>
          <a:ext cx="3276000" cy="720000"/>
        </a:xfrm>
        <a:prstGeom prst="flowChartPredefinedProcess">
          <a:avLst/>
        </a:prstGeom>
        <a:solidFill>
          <a:schemeClr val="accent1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Original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（オリジナル）</a:t>
          </a:r>
          <a:endParaRPr kumimoji="1" lang="ja-JP" altLang="en-US" sz="16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</xdr:colOff>
      <xdr:row>14</xdr:row>
      <xdr:rowOff>333450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3105150" y="219075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8</xdr:row>
      <xdr:rowOff>9525</xdr:rowOff>
    </xdr:from>
    <xdr:to>
      <xdr:col>12</xdr:col>
      <xdr:colOff>38101</xdr:colOff>
      <xdr:row>14</xdr:row>
      <xdr:rowOff>342975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6943725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7</xdr:col>
      <xdr:colOff>285150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9550" y="800100"/>
          <a:ext cx="3276000" cy="720000"/>
        </a:xfrm>
        <a:prstGeom prst="flowChartPredefinedProcess">
          <a:avLst/>
        </a:prstGeom>
        <a:solidFill>
          <a:srgbClr val="FF0000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Competition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（コンペ）</a:t>
          </a:r>
          <a:endParaRPr kumimoji="1" lang="ja-JP" altLang="en-US" sz="16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504825</xdr:colOff>
      <xdr:row>8</xdr:row>
      <xdr:rowOff>0</xdr:rowOff>
    </xdr:from>
    <xdr:to>
      <xdr:col>5</xdr:col>
      <xdr:colOff>504826</xdr:colOff>
      <xdr:row>14</xdr:row>
      <xdr:rowOff>333450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>
          <a:off x="2695575" y="219075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8</xdr:row>
      <xdr:rowOff>9525</xdr:rowOff>
    </xdr:from>
    <xdr:to>
      <xdr:col>13</xdr:col>
      <xdr:colOff>28576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7210425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629401" y="5591176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7</xdr:col>
      <xdr:colOff>285150</xdr:colOff>
      <xdr:row>5</xdr:row>
      <xdr:rowOff>34200</xdr:rowOff>
    </xdr:to>
    <xdr:sp macro="" textlink="">
      <xdr:nvSpPr>
        <xdr:cNvPr id="3" name="フローチャート : 定義済み処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09550" y="800100"/>
          <a:ext cx="3276000" cy="767625"/>
        </a:xfrm>
        <a:prstGeom prst="flowChartPredefinedProcess">
          <a:avLst/>
        </a:prstGeom>
        <a:solidFill>
          <a:schemeClr val="accent6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Vainqueur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（ヴァンクール）</a:t>
          </a:r>
          <a:endParaRPr kumimoji="1" lang="ja-JP" altLang="en-US" sz="16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504825</xdr:colOff>
      <xdr:row>8</xdr:row>
      <xdr:rowOff>0</xdr:rowOff>
    </xdr:from>
    <xdr:to>
      <xdr:col>5</xdr:col>
      <xdr:colOff>504826</xdr:colOff>
      <xdr:row>14</xdr:row>
      <xdr:rowOff>333450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H="1">
          <a:off x="2705100" y="22383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8</xdr:row>
      <xdr:rowOff>9525</xdr:rowOff>
    </xdr:from>
    <xdr:to>
      <xdr:col>13</xdr:col>
      <xdr:colOff>28576</xdr:colOff>
      <xdr:row>14</xdr:row>
      <xdr:rowOff>342975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7058025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6</xdr:col>
      <xdr:colOff>666150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500-000005000000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SpPr/>
      </xdr:nvSpPr>
      <xdr:spPr>
        <a:xfrm>
          <a:off x="209550" y="800100"/>
          <a:ext cx="3276000" cy="767625"/>
        </a:xfrm>
        <a:prstGeom prst="flowChartPredefinedProcess">
          <a:avLst/>
        </a:prstGeom>
        <a:solidFill>
          <a:schemeClr val="tx2">
            <a:lumMod val="50000"/>
          </a:schemeClr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400" b="1" i="0" cap="none" spc="0">
              <a:ln w="3175">
                <a:solidFill>
                  <a:srgbClr val="FFFF00"/>
                </a:solidFill>
                <a:prstDash val="solid"/>
                <a:miter lim="800000"/>
              </a:ln>
              <a:solidFill>
                <a:srgbClr val="FF0000"/>
              </a:solidFill>
              <a:effectLst/>
              <a:latin typeface="+mj-ea"/>
              <a:ea typeface="+mj-ea"/>
            </a:rPr>
            <a:t>Extra_Add</a:t>
          </a:r>
          <a:br>
            <a:rPr kumimoji="1" lang="en-US" altLang="ja-JP" sz="2400" b="1" i="0" cap="none" spc="0">
              <a:ln w="3175">
                <a:solidFill>
                  <a:srgbClr val="FFFF00"/>
                </a:solidFill>
                <a:prstDash val="solid"/>
                <a:miter lim="800000"/>
              </a:ln>
              <a:solidFill>
                <a:srgbClr val="FF0000"/>
              </a:solidFill>
              <a:effectLst/>
              <a:latin typeface="+mj-ea"/>
              <a:ea typeface="+mj-ea"/>
            </a:rPr>
          </a:br>
          <a:r>
            <a:rPr kumimoji="1" lang="ja-JP" altLang="en-US" sz="1400" b="1" i="0" cap="none" spc="0">
              <a:ln w="3175">
                <a:solidFill>
                  <a:srgbClr val="FFFF00"/>
                </a:solidFill>
                <a:prstDash val="solid"/>
                <a:miter lim="800000"/>
              </a:ln>
              <a:solidFill>
                <a:srgbClr val="FF0000"/>
              </a:solidFill>
              <a:effectLst/>
              <a:latin typeface="+mj-ea"/>
              <a:ea typeface="+mj-ea"/>
            </a:rPr>
            <a:t>（エクストラ・アド）</a:t>
          </a:r>
          <a:endParaRPr kumimoji="1" lang="ja-JP" altLang="en-US" sz="1600" b="1" i="0" cap="none" spc="0">
            <a:ln w="3175">
              <a:solidFill>
                <a:srgbClr val="FFFF00"/>
              </a:solidFill>
              <a:prstDash val="solid"/>
              <a:miter lim="800000"/>
            </a:ln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19050</xdr:colOff>
      <xdr:row>8</xdr:row>
      <xdr:rowOff>9525</xdr:rowOff>
    </xdr:from>
    <xdr:to>
      <xdr:col>5</xdr:col>
      <xdr:colOff>19051</xdr:colOff>
      <xdr:row>14</xdr:row>
      <xdr:rowOff>342975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H="1">
          <a:off x="2143125" y="22002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</xdr:row>
      <xdr:rowOff>9525</xdr:rowOff>
    </xdr:from>
    <xdr:to>
      <xdr:col>11</xdr:col>
      <xdr:colOff>1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H="1">
          <a:off x="6096000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6</xdr:col>
      <xdr:colOff>450150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600-000005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SpPr/>
      </xdr:nvSpPr>
      <xdr:spPr>
        <a:xfrm>
          <a:off x="209550" y="800100"/>
          <a:ext cx="3060000" cy="720000"/>
        </a:xfrm>
        <a:prstGeom prst="flowChartPredefinedProcess">
          <a:avLst/>
        </a:prstGeom>
        <a:solidFill>
          <a:srgbClr val="FEFA58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1" cap="none" spc="0">
              <a:ln w="3175" cmpd="sng">
                <a:solidFill>
                  <a:sysClr val="windowText" lastClr="000000"/>
                </a:solidFill>
                <a:prstDash val="solid"/>
              </a:ln>
              <a:solidFill>
                <a:schemeClr val="accent3">
                  <a:lumMod val="50000"/>
                </a:scheme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Epee</a:t>
          </a:r>
        </a:p>
        <a:p>
          <a:pPr algn="ctr"/>
          <a:r>
            <a:rPr kumimoji="1" lang="ja-JP" altLang="en-US" sz="1400" b="1" cap="none" spc="0">
              <a:ln w="3175" cmpd="sng">
                <a:solidFill>
                  <a:sysClr val="windowText" lastClr="000000"/>
                </a:solidFill>
                <a:prstDash val="solid"/>
              </a:ln>
              <a:solidFill>
                <a:schemeClr val="accent3">
                  <a:lumMod val="50000"/>
                </a:scheme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（エペ）</a:t>
          </a:r>
          <a:endParaRPr kumimoji="1" lang="ja-JP" altLang="en-US" sz="1600" b="1" cap="none" spc="0">
            <a:ln w="3175" cmpd="sng">
              <a:solidFill>
                <a:sysClr val="windowText" lastClr="000000"/>
              </a:solidFill>
              <a:prstDash val="solid"/>
            </a:ln>
            <a:solidFill>
              <a:schemeClr val="accent3">
                <a:lumMod val="50000"/>
              </a:schemeClr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47625</xdr:colOff>
      <xdr:row>8</xdr:row>
      <xdr:rowOff>9525</xdr:rowOff>
    </xdr:from>
    <xdr:to>
      <xdr:col>5</xdr:col>
      <xdr:colOff>47626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2171700" y="22002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48476" y="5895976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19051</xdr:rowOff>
    </xdr:from>
    <xdr:to>
      <xdr:col>6</xdr:col>
      <xdr:colOff>373950</xdr:colOff>
      <xdr:row>5</xdr:row>
      <xdr:rowOff>34201</xdr:rowOff>
    </xdr:to>
    <xdr:sp macro="" textlink="">
      <xdr:nvSpPr>
        <xdr:cNvPr id="3" name="フローチャート : 定義済み処理 2">
          <a:extLst>
            <a:ext uri="{FF2B5EF4-FFF2-40B4-BE49-F238E27FC236}">
              <a16:creationId xmlns:a16="http://schemas.microsoft.com/office/drawing/2014/main" id="{00000000-0008-0000-0700-000003000000}"/>
            </a:ext>
            <a:ext uri="{147F2762-F138-4A5C-976F-8EAC2B608ADB}">
              <a16:predDERef xmlns:a16="http://schemas.microsoft.com/office/drawing/2014/main" pred="{00000000-0008-0000-0600-000002000000}"/>
            </a:ext>
          </a:extLst>
        </xdr:cNvPr>
        <xdr:cNvSpPr/>
      </xdr:nvSpPr>
      <xdr:spPr>
        <a:xfrm>
          <a:off x="209550" y="800101"/>
          <a:ext cx="3060000" cy="720000"/>
        </a:xfrm>
        <a:prstGeom prst="flowChartPredefinedProcess">
          <a:avLst/>
        </a:prstGeom>
        <a:solidFill>
          <a:schemeClr val="tx1">
            <a:lumMod val="65000"/>
            <a:lumOff val="35000"/>
          </a:schemeClr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Coach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（コーチ）</a:t>
          </a:r>
          <a:endParaRPr kumimoji="1" lang="ja-JP" altLang="en-US" sz="1600" b="0" cap="none" spc="0">
            <a:ln w="19050" cmpd="sng">
              <a:solidFill>
                <a:srgbClr val="FFFF00"/>
              </a:solidFill>
              <a:prstDash val="solid"/>
            </a:ln>
            <a:solidFill>
              <a:srgbClr val="FFFF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28575</xdr:colOff>
      <xdr:row>8</xdr:row>
      <xdr:rowOff>19050</xdr:rowOff>
    </xdr:from>
    <xdr:to>
      <xdr:col>9</xdr:col>
      <xdr:colOff>28576</xdr:colOff>
      <xdr:row>13</xdr:row>
      <xdr:rowOff>344925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H="1">
          <a:off x="4924425" y="2257425"/>
          <a:ext cx="1" cy="208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scherma-jp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scherma-jp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scherma-jp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scherma-jpn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scherma-jpn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scherma-jp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54"/>
  <sheetViews>
    <sheetView showGridLines="0" tabSelected="1" view="pageBreakPreview" zoomScaleNormal="100" zoomScaleSheetLayoutView="100" workbookViewId="0">
      <selection activeCell="F46" sqref="F46:H48"/>
    </sheetView>
  </sheetViews>
  <sheetFormatPr defaultColWidth="9" defaultRowHeight="13" x14ac:dyDescent="0.2"/>
  <cols>
    <col min="1" max="1" width="11" style="1" bestFit="1" customWidth="1"/>
    <col min="2" max="7" width="12" style="1" customWidth="1"/>
    <col min="8" max="8" width="14.6328125" style="1" bestFit="1" customWidth="1"/>
    <col min="9" max="9" width="8.08984375" style="1" bestFit="1" customWidth="1"/>
    <col min="10" max="10" width="6.26953125" style="1" bestFit="1" customWidth="1"/>
    <col min="11" max="11" width="9.90625" style="1" bestFit="1" customWidth="1"/>
    <col min="12" max="12" width="6.26953125" style="1" bestFit="1" customWidth="1"/>
    <col min="13" max="13" width="12.36328125" style="1" bestFit="1" customWidth="1"/>
    <col min="14" max="14" width="12.08984375" style="1" bestFit="1" customWidth="1"/>
    <col min="15" max="15" width="11.90625" style="1" bestFit="1" customWidth="1"/>
    <col min="16" max="17" width="5.26953125" style="1" bestFit="1" customWidth="1"/>
    <col min="18" max="28" width="0" style="1" hidden="1" customWidth="1"/>
    <col min="29" max="36" width="9" style="1" hidden="1" customWidth="1"/>
    <col min="37" max="37" width="0" style="1" hidden="1" customWidth="1"/>
    <col min="38" max="38" width="9" style="1" hidden="1" customWidth="1"/>
    <col min="39" max="40" width="0" style="1" hidden="1" customWidth="1"/>
    <col min="41" max="42" width="9" style="1" hidden="1" customWidth="1"/>
    <col min="43" max="16384" width="9" style="1"/>
  </cols>
  <sheetData>
    <row r="1" spans="1:12" s="104" customFormat="1" ht="32.5" x14ac:dyDescent="0.2">
      <c r="A1" s="161" t="s">
        <v>178</v>
      </c>
      <c r="B1" s="161"/>
      <c r="C1" s="161"/>
      <c r="D1" s="161"/>
      <c r="E1" s="161"/>
      <c r="F1" s="161"/>
      <c r="G1" s="160" t="s">
        <v>250</v>
      </c>
      <c r="H1" s="160"/>
    </row>
    <row r="2" spans="1:12" ht="6.75" customHeight="1" x14ac:dyDescent="0.2"/>
    <row r="3" spans="1:12" x14ac:dyDescent="0.2">
      <c r="A3" s="119" t="s">
        <v>199</v>
      </c>
      <c r="B3" s="35" t="s">
        <v>153</v>
      </c>
      <c r="C3" s="35" t="s">
        <v>154</v>
      </c>
      <c r="D3" s="12" t="s">
        <v>72</v>
      </c>
      <c r="E3" s="12" t="s">
        <v>232</v>
      </c>
      <c r="F3" s="35" t="s">
        <v>194</v>
      </c>
      <c r="G3" s="35" t="s">
        <v>195</v>
      </c>
      <c r="H3" s="35" t="s">
        <v>196</v>
      </c>
    </row>
    <row r="4" spans="1:12" ht="7.5" customHeight="1" x14ac:dyDescent="0.2">
      <c r="A4" s="27"/>
      <c r="B4" s="15"/>
      <c r="C4" s="15"/>
      <c r="D4" s="15"/>
      <c r="E4" s="15"/>
    </row>
    <row r="5" spans="1:12" x14ac:dyDescent="0.2">
      <c r="A5" s="107" t="s">
        <v>54</v>
      </c>
      <c r="B5" s="35" t="s">
        <v>3</v>
      </c>
      <c r="C5" s="35" t="s">
        <v>4</v>
      </c>
      <c r="D5" s="35" t="s">
        <v>55</v>
      </c>
      <c r="E5" s="15"/>
      <c r="F5" s="11"/>
      <c r="G5" s="11"/>
    </row>
    <row r="6" spans="1:12" ht="7.5" customHeight="1" x14ac:dyDescent="0.2">
      <c r="A6" s="15"/>
      <c r="B6" s="15"/>
      <c r="C6" s="15"/>
      <c r="D6" s="15"/>
      <c r="E6" s="15"/>
      <c r="F6" s="11"/>
      <c r="G6" s="11"/>
    </row>
    <row r="7" spans="1:12" x14ac:dyDescent="0.2">
      <c r="A7" s="166" t="s">
        <v>155</v>
      </c>
      <c r="B7" s="13" t="s">
        <v>156</v>
      </c>
      <c r="C7" s="9">
        <v>6</v>
      </c>
      <c r="D7" s="8" t="s">
        <v>157</v>
      </c>
      <c r="E7" s="9">
        <v>7</v>
      </c>
      <c r="F7" s="8" t="s">
        <v>36</v>
      </c>
      <c r="G7" s="9">
        <v>8</v>
      </c>
      <c r="H7" s="157" t="s">
        <v>234</v>
      </c>
    </row>
    <row r="8" spans="1:12" x14ac:dyDescent="0.2">
      <c r="A8" s="164"/>
      <c r="B8" s="12">
        <v>9</v>
      </c>
      <c r="C8" s="157" t="s">
        <v>233</v>
      </c>
      <c r="D8" s="12">
        <v>10</v>
      </c>
      <c r="F8" s="165" t="s">
        <v>226</v>
      </c>
      <c r="G8" s="165"/>
      <c r="H8" s="165"/>
    </row>
    <row r="9" spans="1:12" ht="7.5" customHeight="1" x14ac:dyDescent="0.2">
      <c r="B9" s="27"/>
      <c r="C9" s="28"/>
      <c r="E9" s="14"/>
      <c r="G9" s="14"/>
      <c r="I9" s="14"/>
      <c r="K9" s="14"/>
      <c r="L9" s="14"/>
    </row>
    <row r="10" spans="1:12" x14ac:dyDescent="0.2">
      <c r="A10" s="106" t="s">
        <v>158</v>
      </c>
      <c r="B10" s="116" t="s">
        <v>59</v>
      </c>
      <c r="C10" s="117" t="s">
        <v>60</v>
      </c>
      <c r="E10" s="14"/>
      <c r="G10" s="14"/>
      <c r="I10" s="14"/>
      <c r="K10" s="14"/>
    </row>
    <row r="11" spans="1:12" ht="7.5" customHeight="1" x14ac:dyDescent="0.2">
      <c r="B11" s="15"/>
      <c r="C11" s="15"/>
      <c r="E11" s="14"/>
      <c r="G11" s="14"/>
      <c r="I11" s="14"/>
      <c r="K11" s="14"/>
    </row>
    <row r="12" spans="1:12" ht="13.5" customHeight="1" x14ac:dyDescent="0.2">
      <c r="A12" s="163" t="s">
        <v>159</v>
      </c>
      <c r="B12" s="63" t="s">
        <v>61</v>
      </c>
      <c r="C12" s="38" t="s">
        <v>73</v>
      </c>
      <c r="D12" t="s">
        <v>231</v>
      </c>
      <c r="F12"/>
      <c r="G12"/>
      <c r="H12"/>
    </row>
    <row r="13" spans="1:12" ht="28.5" customHeight="1" x14ac:dyDescent="0.2">
      <c r="A13" s="164"/>
      <c r="B13" s="40" t="s">
        <v>44</v>
      </c>
      <c r="C13" s="41" t="s">
        <v>45</v>
      </c>
      <c r="D13" t="s">
        <v>218</v>
      </c>
      <c r="F13" s="23"/>
      <c r="G13" s="23"/>
      <c r="H13" s="23"/>
    </row>
    <row r="14" spans="1:12" ht="7.5" customHeight="1" x14ac:dyDescent="0.2">
      <c r="B14" s="29"/>
      <c r="D14" s="30"/>
    </row>
    <row r="15" spans="1:12" x14ac:dyDescent="0.2">
      <c r="A15" s="167" t="s">
        <v>160</v>
      </c>
      <c r="B15" s="39" t="s">
        <v>200</v>
      </c>
      <c r="C15" s="63" t="s">
        <v>201</v>
      </c>
      <c r="D15" s="39" t="s">
        <v>202</v>
      </c>
      <c r="E15" s="39" t="s">
        <v>203</v>
      </c>
      <c r="F15" s="63" t="s">
        <v>237</v>
      </c>
      <c r="G15" s="63" t="s">
        <v>238</v>
      </c>
      <c r="H15" s="63" t="s">
        <v>239</v>
      </c>
    </row>
    <row r="16" spans="1:12" x14ac:dyDescent="0.2">
      <c r="A16" s="168"/>
      <c r="B16" s="118" t="s">
        <v>204</v>
      </c>
      <c r="C16" s="118" t="s">
        <v>205</v>
      </c>
      <c r="D16" s="118" t="s">
        <v>206</v>
      </c>
      <c r="E16" s="118" t="s">
        <v>207</v>
      </c>
      <c r="F16" s="118" t="s">
        <v>208</v>
      </c>
      <c r="G16" s="118" t="s">
        <v>209</v>
      </c>
      <c r="H16" s="118" t="s">
        <v>236</v>
      </c>
    </row>
    <row r="17" spans="1:8" x14ac:dyDescent="0.2">
      <c r="A17" s="168"/>
      <c r="B17" s="63" t="s">
        <v>210</v>
      </c>
      <c r="C17" s="63" t="s">
        <v>211</v>
      </c>
      <c r="D17" s="63" t="s">
        <v>240</v>
      </c>
      <c r="E17" s="63" t="s">
        <v>241</v>
      </c>
      <c r="F17" s="63" t="s">
        <v>242</v>
      </c>
      <c r="G17" s="63" t="s">
        <v>243</v>
      </c>
    </row>
    <row r="18" spans="1:8" x14ac:dyDescent="0.2">
      <c r="A18" s="168"/>
      <c r="B18" s="118" t="s">
        <v>212</v>
      </c>
      <c r="C18" s="118" t="s">
        <v>213</v>
      </c>
      <c r="D18" s="118" t="s">
        <v>214</v>
      </c>
      <c r="E18" s="118" t="s">
        <v>215</v>
      </c>
      <c r="F18" s="118" t="s">
        <v>216</v>
      </c>
      <c r="G18" s="118" t="s">
        <v>217</v>
      </c>
    </row>
    <row r="19" spans="1:8" ht="7.5" customHeight="1" x14ac:dyDescent="0.2">
      <c r="B19" s="30"/>
      <c r="C19" s="30"/>
      <c r="D19" s="30"/>
      <c r="E19" s="30"/>
      <c r="G19" s="31"/>
      <c r="H19" s="31"/>
    </row>
    <row r="20" spans="1:8" ht="13.5" customHeight="1" x14ac:dyDescent="0.2">
      <c r="A20" s="163" t="s">
        <v>85</v>
      </c>
      <c r="B20" s="38" t="s">
        <v>182</v>
      </c>
      <c r="C20" s="38" t="s">
        <v>161</v>
      </c>
      <c r="D20" s="38" t="s">
        <v>162</v>
      </c>
      <c r="E20" s="113"/>
      <c r="F20" s="169" t="s">
        <v>184</v>
      </c>
      <c r="G20" s="171" t="s">
        <v>180</v>
      </c>
      <c r="H20" s="172"/>
    </row>
    <row r="21" spans="1:8" x14ac:dyDescent="0.2">
      <c r="A21" s="164"/>
      <c r="B21" s="37" t="s">
        <v>163</v>
      </c>
      <c r="C21" s="37" t="s">
        <v>48</v>
      </c>
      <c r="D21" s="37" t="s">
        <v>49</v>
      </c>
      <c r="E21" s="113"/>
      <c r="F21" s="170"/>
      <c r="G21" s="173" t="s">
        <v>179</v>
      </c>
      <c r="H21" s="174"/>
    </row>
    <row r="22" spans="1:8" ht="7.5" customHeight="1" x14ac:dyDescent="0.2">
      <c r="A22" s="33"/>
      <c r="B22" s="33"/>
      <c r="C22" s="33"/>
    </row>
    <row r="23" spans="1:8" ht="26" x14ac:dyDescent="0.2">
      <c r="A23" s="99" t="s">
        <v>143</v>
      </c>
      <c r="B23" s="9" t="s">
        <v>152</v>
      </c>
      <c r="C23" s="9" t="s">
        <v>126</v>
      </c>
      <c r="D23" s="9" t="s">
        <v>164</v>
      </c>
      <c r="E23" s="113" t="s">
        <v>235</v>
      </c>
      <c r="F23"/>
      <c r="G23"/>
      <c r="H23"/>
    </row>
    <row r="24" spans="1:8" ht="7.5" customHeight="1" x14ac:dyDescent="0.2"/>
    <row r="25" spans="1:8" ht="13.5" customHeight="1" x14ac:dyDescent="0.2">
      <c r="A25" s="163" t="s">
        <v>181</v>
      </c>
      <c r="B25" s="34" t="s">
        <v>61</v>
      </c>
      <c r="C25" s="9" t="s">
        <v>165</v>
      </c>
      <c r="D25" s="9" t="s">
        <v>79</v>
      </c>
      <c r="E25" s="35" t="s">
        <v>62</v>
      </c>
      <c r="F25" s="35" t="s">
        <v>77</v>
      </c>
      <c r="G25" s="35" t="s">
        <v>16</v>
      </c>
      <c r="H25" s="35" t="s">
        <v>78</v>
      </c>
    </row>
    <row r="26" spans="1:8" x14ac:dyDescent="0.2">
      <c r="A26" s="178"/>
      <c r="B26" s="36" t="s">
        <v>94</v>
      </c>
      <c r="C26" s="36" t="s">
        <v>73</v>
      </c>
      <c r="D26" s="36" t="s">
        <v>89</v>
      </c>
      <c r="E26" s="36" t="s">
        <v>88</v>
      </c>
      <c r="F26" s="36" t="s">
        <v>95</v>
      </c>
      <c r="G26" s="36" t="s">
        <v>96</v>
      </c>
      <c r="H26" s="36" t="s">
        <v>97</v>
      </c>
    </row>
    <row r="27" spans="1:8" x14ac:dyDescent="0.2">
      <c r="A27" s="178"/>
      <c r="B27" s="36" t="s">
        <v>98</v>
      </c>
      <c r="C27" s="36" t="s">
        <v>99</v>
      </c>
      <c r="D27" s="15"/>
      <c r="E27" s="15"/>
      <c r="F27" s="15"/>
      <c r="G27" s="15"/>
      <c r="H27" s="15"/>
    </row>
    <row r="28" spans="1:8" ht="7.5" customHeight="1" x14ac:dyDescent="0.2">
      <c r="A28" s="14"/>
      <c r="F28" s="30"/>
    </row>
    <row r="29" spans="1:8" ht="26" x14ac:dyDescent="0.2">
      <c r="A29" s="105" t="s">
        <v>63</v>
      </c>
      <c r="B29" s="32" t="s">
        <v>13</v>
      </c>
      <c r="C29" s="32" t="s">
        <v>12</v>
      </c>
      <c r="D29" s="32" t="s">
        <v>14</v>
      </c>
      <c r="E29" s="124" t="s">
        <v>65</v>
      </c>
      <c r="F29" s="175" t="s">
        <v>66</v>
      </c>
      <c r="G29" s="175"/>
      <c r="H29" s="176"/>
    </row>
    <row r="30" spans="1:8" ht="7.5" customHeight="1" x14ac:dyDescent="0.2"/>
    <row r="31" spans="1:8" ht="13.5" customHeight="1" x14ac:dyDescent="0.2">
      <c r="A31" s="199" t="s">
        <v>15</v>
      </c>
      <c r="B31" s="162" t="s">
        <v>166</v>
      </c>
      <c r="C31" s="162"/>
      <c r="D31" s="162"/>
      <c r="E31" s="162" t="s">
        <v>167</v>
      </c>
      <c r="F31" s="162"/>
      <c r="G31" s="162"/>
    </row>
    <row r="32" spans="1:8" ht="75" customHeight="1" x14ac:dyDescent="0.2">
      <c r="A32" s="200"/>
      <c r="B32" s="162"/>
      <c r="C32" s="162"/>
      <c r="D32" s="162"/>
      <c r="E32" s="162"/>
      <c r="F32" s="162"/>
      <c r="G32" s="162"/>
    </row>
    <row r="33" spans="1:8" x14ac:dyDescent="0.2">
      <c r="A33" s="200"/>
      <c r="B33" s="162" t="s">
        <v>168</v>
      </c>
      <c r="C33" s="162"/>
      <c r="D33" s="162"/>
      <c r="E33" s="162" t="s">
        <v>169</v>
      </c>
      <c r="F33" s="162"/>
      <c r="G33" s="162"/>
    </row>
    <row r="34" spans="1:8" ht="75" customHeight="1" x14ac:dyDescent="0.2">
      <c r="A34" s="200"/>
      <c r="B34" s="162"/>
      <c r="C34" s="162"/>
      <c r="D34" s="162"/>
      <c r="E34" s="162"/>
      <c r="F34" s="162"/>
      <c r="G34" s="162"/>
    </row>
    <row r="35" spans="1:8" x14ac:dyDescent="0.2">
      <c r="A35" s="200"/>
      <c r="B35" s="196" t="s">
        <v>229</v>
      </c>
      <c r="C35" s="197"/>
      <c r="D35" s="198"/>
    </row>
    <row r="36" spans="1:8" ht="75" customHeight="1" x14ac:dyDescent="0.2">
      <c r="A36" s="200"/>
      <c r="B36" s="196"/>
      <c r="C36" s="197"/>
      <c r="D36" s="198"/>
    </row>
    <row r="37" spans="1:8" ht="7.5" customHeight="1" x14ac:dyDescent="0.2"/>
    <row r="38" spans="1:8" x14ac:dyDescent="0.2">
      <c r="A38" s="163" t="s">
        <v>176</v>
      </c>
      <c r="B38" s="179" t="s">
        <v>177</v>
      </c>
      <c r="C38" s="180"/>
    </row>
    <row r="39" spans="1:8" x14ac:dyDescent="0.2">
      <c r="A39" s="164"/>
      <c r="B39" s="206" t="s">
        <v>253</v>
      </c>
      <c r="C39" s="207"/>
    </row>
    <row r="40" spans="1:8" ht="5.25" customHeight="1" thickBot="1" x14ac:dyDescent="0.25"/>
    <row r="41" spans="1:8" ht="14" thickTop="1" thickBot="1" x14ac:dyDescent="0.25">
      <c r="B41" s="189" t="s">
        <v>251</v>
      </c>
      <c r="C41" s="190"/>
      <c r="D41" s="190"/>
      <c r="E41" s="191"/>
    </row>
    <row r="42" spans="1:8" ht="14" thickTop="1" thickBot="1" x14ac:dyDescent="0.25">
      <c r="B42" s="108" t="s">
        <v>31</v>
      </c>
      <c r="C42" s="156" t="s">
        <v>252</v>
      </c>
      <c r="D42" s="192" t="s">
        <v>50</v>
      </c>
      <c r="E42" s="193"/>
      <c r="G42"/>
      <c r="H42"/>
    </row>
    <row r="43" spans="1:8" ht="13.5" thickTop="1" x14ac:dyDescent="0.2">
      <c r="B43" s="194" t="s">
        <v>183</v>
      </c>
      <c r="C43" s="195"/>
      <c r="D43" s="210" t="s">
        <v>175</v>
      </c>
      <c r="E43" s="211"/>
      <c r="G43"/>
      <c r="H43"/>
    </row>
    <row r="44" spans="1:8" ht="13.5" thickBot="1" x14ac:dyDescent="0.25">
      <c r="A44" s="15"/>
      <c r="B44" s="16" t="s">
        <v>51</v>
      </c>
      <c r="C44" s="17" t="s">
        <v>52</v>
      </c>
      <c r="D44" s="17" t="s">
        <v>51</v>
      </c>
      <c r="E44" s="18" t="s">
        <v>52</v>
      </c>
      <c r="G44"/>
      <c r="H44"/>
    </row>
    <row r="45" spans="1:8" ht="13.5" thickTop="1" x14ac:dyDescent="0.2">
      <c r="A45" s="208" t="s">
        <v>170</v>
      </c>
      <c r="B45" s="20">
        <v>4500</v>
      </c>
      <c r="C45" s="19">
        <v>4800</v>
      </c>
      <c r="D45" s="183">
        <v>5500</v>
      </c>
      <c r="E45" s="202">
        <v>5800</v>
      </c>
      <c r="G45"/>
      <c r="H45"/>
    </row>
    <row r="46" spans="1:8" ht="13.5" thickBot="1" x14ac:dyDescent="0.25">
      <c r="A46" s="209"/>
      <c r="B46" s="185" t="s">
        <v>53</v>
      </c>
      <c r="C46" s="186"/>
      <c r="D46" s="184"/>
      <c r="E46" s="203"/>
      <c r="F46" s="201" t="s">
        <v>254</v>
      </c>
      <c r="G46" s="201"/>
      <c r="H46" s="201"/>
    </row>
    <row r="47" spans="1:8" ht="13.5" thickTop="1" x14ac:dyDescent="0.2">
      <c r="A47" s="181" t="s">
        <v>171</v>
      </c>
      <c r="B47" s="22">
        <v>6000</v>
      </c>
      <c r="C47" s="21">
        <v>6300</v>
      </c>
      <c r="D47" s="183">
        <v>7000</v>
      </c>
      <c r="E47" s="202">
        <v>7300</v>
      </c>
      <c r="F47" s="201" t="s">
        <v>255</v>
      </c>
      <c r="G47" s="201"/>
      <c r="H47" s="201"/>
    </row>
    <row r="48" spans="1:8" s="15" customFormat="1" ht="13.5" thickBot="1" x14ac:dyDescent="0.25">
      <c r="A48" s="182"/>
      <c r="B48" s="187" t="s">
        <v>53</v>
      </c>
      <c r="C48" s="188"/>
      <c r="D48" s="204"/>
      <c r="E48" s="205"/>
      <c r="F48" s="23" t="s">
        <v>25</v>
      </c>
      <c r="G48" s="201" t="s">
        <v>256</v>
      </c>
      <c r="H48" s="201"/>
    </row>
    <row r="49" spans="1:8" s="15" customFormat="1" ht="14" thickTop="1" thickBot="1" x14ac:dyDescent="0.25">
      <c r="A49" s="114" t="s">
        <v>72</v>
      </c>
      <c r="B49" s="109"/>
      <c r="C49" s="110"/>
      <c r="D49" s="111">
        <v>8000</v>
      </c>
      <c r="E49" s="112">
        <v>8300</v>
      </c>
      <c r="F49" s="1" t="s">
        <v>224</v>
      </c>
      <c r="G49" s="177" t="s">
        <v>225</v>
      </c>
      <c r="H49" s="177"/>
    </row>
    <row r="50" spans="1:8" s="15" customFormat="1" ht="14" thickTop="1" thickBot="1" x14ac:dyDescent="0.25">
      <c r="A50" s="158" t="s">
        <v>230</v>
      </c>
      <c r="B50" s="109"/>
      <c r="C50" s="110"/>
      <c r="D50" s="111">
        <v>8200</v>
      </c>
      <c r="E50" s="112">
        <v>8500</v>
      </c>
      <c r="F50" s="1" t="s">
        <v>223</v>
      </c>
      <c r="G50" t="s">
        <v>227</v>
      </c>
      <c r="H50"/>
    </row>
    <row r="51" spans="1:8" s="15" customFormat="1" ht="14" thickTop="1" thickBot="1" x14ac:dyDescent="0.25">
      <c r="A51" s="115" t="s">
        <v>172</v>
      </c>
      <c r="B51" s="109"/>
      <c r="C51" s="110"/>
      <c r="D51" s="111">
        <v>9000</v>
      </c>
      <c r="E51" s="112">
        <v>9300</v>
      </c>
    </row>
    <row r="52" spans="1:8" s="15" customFormat="1" ht="14" thickTop="1" thickBot="1" x14ac:dyDescent="0.25">
      <c r="A52" s="115" t="s">
        <v>173</v>
      </c>
      <c r="B52" s="109"/>
      <c r="C52" s="110"/>
      <c r="D52" s="111">
        <v>8700</v>
      </c>
      <c r="E52" s="112">
        <v>9000</v>
      </c>
    </row>
    <row r="53" spans="1:8" s="15" customFormat="1" ht="14" thickTop="1" thickBot="1" x14ac:dyDescent="0.25">
      <c r="A53" s="115" t="s">
        <v>174</v>
      </c>
      <c r="B53" s="109"/>
      <c r="C53" s="110"/>
      <c r="D53" s="111">
        <v>6200</v>
      </c>
      <c r="E53" s="112">
        <v>6500</v>
      </c>
      <c r="F53" s="1"/>
      <c r="G53" s="1"/>
      <c r="H53" s="1"/>
    </row>
    <row r="54" spans="1:8" ht="13.5" thickTop="1" x14ac:dyDescent="0.2"/>
  </sheetData>
  <mergeCells count="42">
    <mergeCell ref="B36:D36"/>
    <mergeCell ref="A31:A36"/>
    <mergeCell ref="F46:H46"/>
    <mergeCell ref="F47:H47"/>
    <mergeCell ref="B32:D32"/>
    <mergeCell ref="E32:G32"/>
    <mergeCell ref="E45:E46"/>
    <mergeCell ref="D47:D48"/>
    <mergeCell ref="E47:E48"/>
    <mergeCell ref="B39:C39"/>
    <mergeCell ref="A45:A46"/>
    <mergeCell ref="D43:E43"/>
    <mergeCell ref="G48:H48"/>
    <mergeCell ref="G49:H49"/>
    <mergeCell ref="A25:A27"/>
    <mergeCell ref="B38:C38"/>
    <mergeCell ref="A38:A39"/>
    <mergeCell ref="A47:A48"/>
    <mergeCell ref="D45:D46"/>
    <mergeCell ref="B33:D33"/>
    <mergeCell ref="E33:G33"/>
    <mergeCell ref="B46:C46"/>
    <mergeCell ref="B48:C48"/>
    <mergeCell ref="B41:E41"/>
    <mergeCell ref="D42:E42"/>
    <mergeCell ref="B43:C43"/>
    <mergeCell ref="B34:D34"/>
    <mergeCell ref="E34:G34"/>
    <mergeCell ref="B35:D35"/>
    <mergeCell ref="G1:H1"/>
    <mergeCell ref="A1:F1"/>
    <mergeCell ref="B31:D31"/>
    <mergeCell ref="A20:A21"/>
    <mergeCell ref="F8:H8"/>
    <mergeCell ref="A12:A13"/>
    <mergeCell ref="A7:A8"/>
    <mergeCell ref="A15:A18"/>
    <mergeCell ref="F20:F21"/>
    <mergeCell ref="G20:H20"/>
    <mergeCell ref="G21:H21"/>
    <mergeCell ref="E31:G31"/>
    <mergeCell ref="F29:H29"/>
  </mergeCells>
  <phoneticPr fontId="1"/>
  <pageMargins left="0.51181102362204722" right="0.31496062992125984" top="0.55118110236220474" bottom="0.55118110236220474" header="0.31496062992125984" footer="0.31496062992125984"/>
  <pageSetup paperSize="9" scale="92" orientation="portrait" horizontalDpi="4294967293" verticalDpi="300" r:id="rId1"/>
  <rowBreaks count="1" manualBreakCount="1">
    <brk id="53" max="8" man="1"/>
  </rowBreaks>
  <colBreaks count="1" manualBreakCount="1">
    <brk id="8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31"/>
  <sheetViews>
    <sheetView showGridLines="0" topLeftCell="A13" zoomScaleNormal="100" zoomScaleSheetLayoutView="100" workbookViewId="0">
      <selection activeCell="N26" sqref="N26:P28"/>
    </sheetView>
  </sheetViews>
  <sheetFormatPr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10.453125" bestFit="1" customWidth="1"/>
    <col min="6" max="6" width="7.26953125" customWidth="1"/>
    <col min="7" max="7" width="9" bestFit="1" customWidth="1"/>
    <col min="8" max="8" width="8.36328125" bestFit="1" customWidth="1"/>
    <col min="9" max="9" width="9" bestFit="1" customWidth="1"/>
    <col min="10" max="10" width="7.7265625" bestFit="1" customWidth="1"/>
    <col min="11" max="11" width="7.08984375" bestFit="1" customWidth="1"/>
    <col min="12" max="12" width="9" customWidth="1"/>
    <col min="13" max="13" width="9.26953125" customWidth="1"/>
    <col min="14" max="14" width="7.453125" customWidth="1"/>
    <col min="15" max="15" width="21.453125" customWidth="1"/>
    <col min="16" max="16" width="7.453125" customWidth="1"/>
    <col min="17" max="17" width="12.36328125" customWidth="1"/>
    <col min="18" max="19" width="8.36328125" hidden="1" customWidth="1"/>
    <col min="20" max="20" width="14.90625" hidden="1" customWidth="1"/>
    <col min="21" max="21" width="15.08984375" hidden="1" customWidth="1"/>
    <col min="22" max="22" width="17.36328125" hidden="1" customWidth="1"/>
    <col min="23" max="23" width="17.453125" hidden="1" customWidth="1"/>
    <col min="24" max="25" width="17.36328125" hidden="1" customWidth="1"/>
    <col min="26" max="26" width="7" hidden="1" customWidth="1"/>
    <col min="27" max="27" width="11.36328125" hidden="1" customWidth="1"/>
    <col min="28" max="28" width="9.36328125" hidden="1" customWidth="1"/>
    <col min="29" max="29" width="9.453125" hidden="1" customWidth="1"/>
    <col min="30" max="30" width="6.6328125" hidden="1" customWidth="1"/>
    <col min="31" max="31" width="8.08984375" hidden="1" customWidth="1"/>
    <col min="32" max="32" width="8.6328125" hidden="1" customWidth="1"/>
    <col min="33" max="33" width="13.08984375" hidden="1" customWidth="1"/>
    <col min="34" max="34" width="14.7265625" hidden="1" customWidth="1"/>
    <col min="35" max="35" width="14.6328125" hidden="1" customWidth="1"/>
    <col min="36" max="37" width="5.26953125" hidden="1" customWidth="1"/>
    <col min="38" max="38" width="9" hidden="1" customWidth="1"/>
    <col min="39" max="46" width="0" hidden="1" customWidth="1"/>
    <col min="47" max="49" width="9" hidden="1" customWidth="1"/>
    <col min="50" max="50" width="3.36328125" hidden="1" customWidth="1"/>
    <col min="51" max="52" width="0" hidden="1" customWidth="1"/>
  </cols>
  <sheetData>
    <row r="1" spans="1:37" ht="42.5" thickTop="1" thickBot="1" x14ac:dyDescent="0.25">
      <c r="A1" s="138"/>
      <c r="B1" s="238" t="s">
        <v>18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40"/>
      <c r="Q1" s="138"/>
    </row>
    <row r="2" spans="1:37" ht="18" customHeight="1" thickTop="1" thickBot="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U2" s="76" t="s">
        <v>54</v>
      </c>
      <c r="V2" s="77" t="s">
        <v>3</v>
      </c>
      <c r="W2" s="77" t="s">
        <v>4</v>
      </c>
      <c r="X2" s="77" t="s">
        <v>55</v>
      </c>
      <c r="Y2" s="78"/>
      <c r="Z2" s="79"/>
      <c r="AA2" s="79"/>
      <c r="AB2" s="80"/>
      <c r="AC2" s="81"/>
      <c r="AD2" s="81"/>
      <c r="AE2" s="81"/>
      <c r="AF2" s="81"/>
      <c r="AG2" s="81"/>
      <c r="AH2" s="81"/>
      <c r="AI2" s="81"/>
      <c r="AJ2" s="81"/>
      <c r="AK2" s="82"/>
    </row>
    <row r="3" spans="1:37" ht="14" thickTop="1" thickBo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41" t="s">
        <v>0</v>
      </c>
      <c r="N3" s="242"/>
      <c r="O3" s="243"/>
      <c r="P3" s="244"/>
      <c r="Q3" s="138"/>
      <c r="U3" s="83" t="s">
        <v>5</v>
      </c>
      <c r="V3" s="34">
        <v>5</v>
      </c>
      <c r="W3" s="56" t="s">
        <v>34</v>
      </c>
      <c r="X3" s="57">
        <v>6</v>
      </c>
      <c r="Y3" s="58" t="s">
        <v>35</v>
      </c>
      <c r="Z3" s="57">
        <v>7</v>
      </c>
      <c r="AA3" s="58" t="s">
        <v>36</v>
      </c>
      <c r="AB3" s="57">
        <v>8</v>
      </c>
      <c r="AC3" s="34" t="s">
        <v>56</v>
      </c>
      <c r="AD3" s="34">
        <v>9</v>
      </c>
      <c r="AE3" s="34" t="s">
        <v>57</v>
      </c>
      <c r="AF3" s="34">
        <v>10</v>
      </c>
      <c r="AG3" s="23"/>
      <c r="AH3" s="23"/>
      <c r="AI3" s="23"/>
      <c r="AJ3" s="23"/>
      <c r="AK3" s="84"/>
    </row>
    <row r="4" spans="1:37" ht="18" customHeight="1" thickTop="1" x14ac:dyDescent="0.2">
      <c r="A4" s="138"/>
      <c r="B4" s="138"/>
      <c r="C4" s="138"/>
      <c r="D4" s="138"/>
      <c r="E4" s="138"/>
      <c r="F4" s="138"/>
      <c r="G4" s="138"/>
      <c r="H4" s="138"/>
      <c r="I4" s="140" t="s">
        <v>1</v>
      </c>
      <c r="J4" s="245" t="str">
        <f>PHONETIC(J5)</f>
        <v/>
      </c>
      <c r="K4" s="245"/>
      <c r="L4" s="245"/>
      <c r="M4" s="245" t="s">
        <v>22</v>
      </c>
      <c r="N4" s="132" t="s">
        <v>24</v>
      </c>
      <c r="O4" s="133"/>
      <c r="P4" s="134"/>
      <c r="Q4" s="138"/>
      <c r="U4" s="83" t="s">
        <v>58</v>
      </c>
      <c r="V4" s="59" t="s">
        <v>59</v>
      </c>
      <c r="W4" s="60" t="s">
        <v>60</v>
      </c>
      <c r="X4" s="29"/>
      <c r="Y4" s="61"/>
      <c r="Z4" s="29"/>
      <c r="AA4" s="61"/>
      <c r="AB4" s="29"/>
      <c r="AC4" s="23"/>
      <c r="AD4" s="23"/>
      <c r="AE4" s="23"/>
      <c r="AF4" s="23"/>
      <c r="AG4" s="23"/>
      <c r="AH4" s="23"/>
      <c r="AI4" s="23"/>
      <c r="AJ4" s="23"/>
      <c r="AK4" s="84"/>
    </row>
    <row r="5" spans="1:37" ht="26.25" customHeight="1" x14ac:dyDescent="0.2">
      <c r="A5" s="138"/>
      <c r="B5" s="138"/>
      <c r="C5" s="138"/>
      <c r="D5" s="138"/>
      <c r="E5" s="138"/>
      <c r="F5" s="138"/>
      <c r="G5" s="138"/>
      <c r="H5" s="138"/>
      <c r="I5" s="141" t="s">
        <v>21</v>
      </c>
      <c r="J5" s="246"/>
      <c r="K5" s="246"/>
      <c r="L5" s="246"/>
      <c r="M5" s="246"/>
      <c r="N5" s="247"/>
      <c r="O5" s="247"/>
      <c r="P5" s="248"/>
      <c r="Q5" s="138"/>
      <c r="U5" s="83" t="s">
        <v>86</v>
      </c>
      <c r="V5" s="39" t="s">
        <v>61</v>
      </c>
      <c r="W5" s="62" t="s">
        <v>73</v>
      </c>
      <c r="X5" s="63" t="s">
        <v>62</v>
      </c>
      <c r="Y5" s="29"/>
      <c r="Z5" s="29"/>
      <c r="AA5" s="29"/>
      <c r="AB5" s="29"/>
      <c r="AC5" s="23"/>
      <c r="AD5" s="23"/>
      <c r="AE5" s="23"/>
      <c r="AF5" s="23"/>
      <c r="AG5" s="23"/>
      <c r="AH5" s="23"/>
      <c r="AI5" s="23"/>
      <c r="AJ5" s="23"/>
      <c r="AK5" s="84"/>
    </row>
    <row r="6" spans="1:37" ht="26.5" thickBot="1" x14ac:dyDescent="0.25">
      <c r="A6" s="138"/>
      <c r="B6" s="138"/>
      <c r="C6" s="138"/>
      <c r="D6" s="138"/>
      <c r="E6" s="138"/>
      <c r="F6" s="138"/>
      <c r="G6" s="138"/>
      <c r="H6" s="138"/>
      <c r="I6" s="142" t="s">
        <v>23</v>
      </c>
      <c r="J6" s="249"/>
      <c r="K6" s="249"/>
      <c r="L6" s="249"/>
      <c r="M6" s="137" t="s">
        <v>142</v>
      </c>
      <c r="N6" s="250"/>
      <c r="O6" s="251"/>
      <c r="P6" s="252"/>
      <c r="Q6" s="138"/>
      <c r="U6" s="85"/>
      <c r="V6" s="40" t="s">
        <v>44</v>
      </c>
      <c r="W6" s="64" t="s">
        <v>45</v>
      </c>
      <c r="X6" s="40" t="s">
        <v>43</v>
      </c>
      <c r="Y6" s="29"/>
      <c r="Z6" s="29"/>
      <c r="AA6" s="29"/>
      <c r="AB6" s="29"/>
      <c r="AC6" s="23"/>
      <c r="AD6" s="23"/>
      <c r="AE6" s="23"/>
      <c r="AF6" s="23"/>
      <c r="AG6" s="23"/>
      <c r="AH6" s="23"/>
      <c r="AI6" s="23"/>
      <c r="AJ6" s="23"/>
      <c r="AK6" s="84"/>
    </row>
    <row r="7" spans="1:37" ht="13.5" thickTop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U7" s="83" t="s">
        <v>37</v>
      </c>
      <c r="V7" s="39" t="s">
        <v>200</v>
      </c>
      <c r="W7" s="63" t="s">
        <v>201</v>
      </c>
      <c r="X7" s="39" t="s">
        <v>202</v>
      </c>
      <c r="Y7" s="39" t="s">
        <v>203</v>
      </c>
      <c r="Z7" s="63" t="s">
        <v>245</v>
      </c>
      <c r="AA7" s="63" t="s">
        <v>238</v>
      </c>
      <c r="AB7" s="67" t="s">
        <v>244</v>
      </c>
      <c r="AC7" s="63" t="s">
        <v>210</v>
      </c>
      <c r="AD7" s="63" t="s">
        <v>211</v>
      </c>
      <c r="AE7" s="63" t="s">
        <v>240</v>
      </c>
      <c r="AF7" s="63" t="s">
        <v>241</v>
      </c>
      <c r="AG7" s="63" t="s">
        <v>246</v>
      </c>
      <c r="AH7" s="63" t="s">
        <v>247</v>
      </c>
      <c r="AJ7" s="23"/>
      <c r="AK7" s="84"/>
    </row>
    <row r="8" spans="1:37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U8" s="83" t="s">
        <v>100</v>
      </c>
      <c r="V8" s="39" t="s">
        <v>138</v>
      </c>
      <c r="W8" s="39" t="s">
        <v>197</v>
      </c>
      <c r="X8" s="62" t="s">
        <v>198</v>
      </c>
      <c r="Y8" s="29"/>
      <c r="Z8" s="29"/>
      <c r="AA8" s="29"/>
      <c r="AB8" s="29"/>
      <c r="AC8" s="23"/>
      <c r="AD8" s="23"/>
      <c r="AE8" s="23"/>
      <c r="AF8" s="23"/>
      <c r="AG8" s="23"/>
      <c r="AH8" s="23"/>
      <c r="AI8" s="23"/>
      <c r="AJ8" s="23"/>
      <c r="AK8" s="84"/>
    </row>
    <row r="9" spans="1:37" s="1" customFormat="1" ht="27.75" customHeight="1" x14ac:dyDescent="0.2">
      <c r="A9" s="143"/>
      <c r="B9" s="143" t="s">
        <v>2</v>
      </c>
      <c r="C9" s="143" t="s">
        <v>5</v>
      </c>
      <c r="D9" s="143" t="s">
        <v>17</v>
      </c>
      <c r="E9" s="144" t="s">
        <v>116</v>
      </c>
      <c r="F9" s="145" t="s">
        <v>70</v>
      </c>
      <c r="G9" s="146" t="s">
        <v>185</v>
      </c>
      <c r="H9" s="144" t="s">
        <v>125</v>
      </c>
      <c r="I9" s="144" t="s">
        <v>7</v>
      </c>
      <c r="J9" s="144" t="s">
        <v>33</v>
      </c>
      <c r="K9" s="143" t="s">
        <v>11</v>
      </c>
      <c r="L9" s="145" t="s">
        <v>15</v>
      </c>
      <c r="M9" s="147" t="s">
        <v>10</v>
      </c>
      <c r="N9" s="148" t="s">
        <v>221</v>
      </c>
      <c r="O9" s="212" t="s">
        <v>219</v>
      </c>
      <c r="P9" s="213"/>
      <c r="Q9" s="143" t="s">
        <v>29</v>
      </c>
      <c r="R9" s="53" t="s">
        <v>82</v>
      </c>
      <c r="S9" s="54" t="s">
        <v>26</v>
      </c>
      <c r="T9" s="98" t="s">
        <v>138</v>
      </c>
      <c r="U9" s="83" t="s">
        <v>80</v>
      </c>
      <c r="V9" s="57" t="s">
        <v>82</v>
      </c>
      <c r="W9" s="57" t="s">
        <v>81</v>
      </c>
      <c r="X9" s="29"/>
      <c r="Y9" s="29"/>
      <c r="Z9" s="29"/>
      <c r="AA9" s="29"/>
      <c r="AB9" s="29"/>
      <c r="AC9" s="23"/>
      <c r="AD9" s="23"/>
      <c r="AE9" s="23"/>
      <c r="AF9" s="23"/>
      <c r="AG9" s="23"/>
      <c r="AH9" s="23"/>
      <c r="AI9" s="23"/>
      <c r="AJ9" s="23"/>
      <c r="AK9" s="84"/>
    </row>
    <row r="10" spans="1:37" s="1" customFormat="1" ht="27.75" customHeight="1" x14ac:dyDescent="0.2">
      <c r="A10" s="143">
        <v>1</v>
      </c>
      <c r="B10" s="47"/>
      <c r="C10" s="47"/>
      <c r="D10" s="47"/>
      <c r="E10" s="47"/>
      <c r="F10" s="236"/>
      <c r="G10" s="237"/>
      <c r="H10" s="48"/>
      <c r="I10" s="48"/>
      <c r="J10" s="47"/>
      <c r="K10" s="47"/>
      <c r="L10" s="236"/>
      <c r="M10" s="237"/>
      <c r="N10" s="129"/>
      <c r="O10" s="214"/>
      <c r="P10" s="215"/>
      <c r="Q10" s="149">
        <f>D10*(IF(F10=$T$9,4500,5500)+IF(I10=$R$9,300,0)+IF(H10=$S$9,300,0))</f>
        <v>0</v>
      </c>
      <c r="R10" s="1" t="s">
        <v>119</v>
      </c>
      <c r="S10" s="1" t="s">
        <v>118</v>
      </c>
      <c r="U10" s="83" t="s">
        <v>101</v>
      </c>
      <c r="V10" s="34" t="s">
        <v>61</v>
      </c>
      <c r="W10" s="57" t="s">
        <v>83</v>
      </c>
      <c r="X10" s="57" t="s">
        <v>79</v>
      </c>
      <c r="Y10" s="65" t="s">
        <v>62</v>
      </c>
      <c r="Z10" s="65" t="s">
        <v>77</v>
      </c>
      <c r="AA10" s="65" t="s">
        <v>16</v>
      </c>
      <c r="AB10" s="65" t="s">
        <v>78</v>
      </c>
      <c r="AC10" s="68" t="s">
        <v>94</v>
      </c>
      <c r="AD10" s="68" t="s">
        <v>73</v>
      </c>
      <c r="AE10" s="68" t="s">
        <v>89</v>
      </c>
      <c r="AF10" s="68" t="s">
        <v>88</v>
      </c>
      <c r="AG10" s="68" t="s">
        <v>95</v>
      </c>
      <c r="AH10" s="68" t="s">
        <v>96</v>
      </c>
      <c r="AI10" s="68" t="s">
        <v>97</v>
      </c>
      <c r="AJ10" s="68" t="s">
        <v>98</v>
      </c>
      <c r="AK10" s="86" t="s">
        <v>99</v>
      </c>
    </row>
    <row r="11" spans="1:37" s="1" customFormat="1" ht="27.75" customHeight="1" x14ac:dyDescent="0.2">
      <c r="A11" s="143">
        <v>2</v>
      </c>
      <c r="B11" s="47"/>
      <c r="C11" s="47"/>
      <c r="D11" s="49"/>
      <c r="E11" s="47"/>
      <c r="F11" s="236"/>
      <c r="G11" s="237"/>
      <c r="H11" s="48"/>
      <c r="I11" s="48"/>
      <c r="J11" s="47"/>
      <c r="K11" s="47"/>
      <c r="L11" s="236"/>
      <c r="M11" s="237"/>
      <c r="N11" s="129"/>
      <c r="O11" s="214"/>
      <c r="P11" s="215"/>
      <c r="Q11" s="149">
        <f t="shared" ref="Q11:Q15" si="0">D11*(IF(F11=$T$9,4500,5500)+IF(I11=$R$9,300,0)+IF(H11=$S$9,300,0))</f>
        <v>0</v>
      </c>
      <c r="U11" s="83" t="s">
        <v>102</v>
      </c>
      <c r="V11" s="69" t="s">
        <v>13</v>
      </c>
      <c r="W11" s="69" t="s">
        <v>12</v>
      </c>
      <c r="X11" s="69" t="s">
        <v>14</v>
      </c>
      <c r="Y11" s="69" t="s">
        <v>64</v>
      </c>
      <c r="Z11" s="70" t="s">
        <v>65</v>
      </c>
      <c r="AA11" s="71"/>
      <c r="AB11" s="72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143">
        <v>3</v>
      </c>
      <c r="B12" s="47"/>
      <c r="C12" s="97"/>
      <c r="D12" s="47"/>
      <c r="E12" s="47"/>
      <c r="F12" s="236"/>
      <c r="G12" s="237"/>
      <c r="H12" s="48"/>
      <c r="I12" s="48"/>
      <c r="J12" s="47"/>
      <c r="K12" s="47"/>
      <c r="L12" s="236"/>
      <c r="M12" s="237"/>
      <c r="N12" s="130"/>
      <c r="O12" s="214"/>
      <c r="P12" s="215"/>
      <c r="Q12" s="149">
        <f>D12*(IF(F12=$T$9,4500,5500)+IF(I12=$R$9,300,0)+IF(H12=$S$9,300,0))</f>
        <v>0</v>
      </c>
      <c r="U12" s="83" t="s">
        <v>103</v>
      </c>
      <c r="V12" s="73" t="s">
        <v>190</v>
      </c>
      <c r="W12" s="74" t="s">
        <v>191</v>
      </c>
      <c r="X12" s="74" t="s">
        <v>192</v>
      </c>
      <c r="Y12" s="74" t="s">
        <v>193</v>
      </c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x14ac:dyDescent="0.2">
      <c r="A13" s="143">
        <v>4</v>
      </c>
      <c r="B13" s="47"/>
      <c r="C13" s="47"/>
      <c r="D13" s="49"/>
      <c r="E13" s="47"/>
      <c r="F13" s="236"/>
      <c r="G13" s="237"/>
      <c r="H13" s="48"/>
      <c r="I13" s="48"/>
      <c r="J13" s="47"/>
      <c r="K13" s="47"/>
      <c r="L13" s="236"/>
      <c r="M13" s="237"/>
      <c r="N13" s="130"/>
      <c r="O13" s="214"/>
      <c r="P13" s="215"/>
      <c r="Q13" s="149">
        <f t="shared" si="0"/>
        <v>0</v>
      </c>
      <c r="U13" s="83" t="s">
        <v>9</v>
      </c>
      <c r="V13" s="73" t="s">
        <v>26</v>
      </c>
      <c r="W13" s="75" t="s">
        <v>81</v>
      </c>
      <c r="X13" s="74" t="s">
        <v>74</v>
      </c>
      <c r="Y13" s="75" t="s">
        <v>81</v>
      </c>
      <c r="AA13" s="29"/>
      <c r="AB13" s="29"/>
      <c r="AC13" s="23"/>
      <c r="AD13" s="23"/>
      <c r="AE13" s="23"/>
      <c r="AF13" s="23"/>
      <c r="AG13" s="23"/>
      <c r="AH13" s="23"/>
      <c r="AI13" s="23"/>
      <c r="AJ13" s="23"/>
      <c r="AK13" s="84"/>
    </row>
    <row r="14" spans="1:37" s="1" customFormat="1" ht="27.75" customHeight="1" thickBot="1" x14ac:dyDescent="0.25">
      <c r="A14" s="143">
        <v>5</v>
      </c>
      <c r="B14" s="47"/>
      <c r="C14" s="47"/>
      <c r="D14" s="47"/>
      <c r="E14" s="47"/>
      <c r="F14" s="236"/>
      <c r="G14" s="237"/>
      <c r="H14" s="48"/>
      <c r="I14" s="48"/>
      <c r="J14" s="47"/>
      <c r="K14" s="47"/>
      <c r="L14" s="236"/>
      <c r="M14" s="237"/>
      <c r="N14" s="130"/>
      <c r="O14" s="214"/>
      <c r="P14" s="215"/>
      <c r="Q14" s="149">
        <f t="shared" si="0"/>
        <v>0</v>
      </c>
      <c r="U14" s="90" t="s">
        <v>67</v>
      </c>
      <c r="V14" s="91" t="s">
        <v>105</v>
      </c>
      <c r="W14" s="91" t="s">
        <v>81</v>
      </c>
      <c r="X14" s="91"/>
      <c r="Y14" s="87"/>
      <c r="Z14" s="87"/>
      <c r="AA14" s="87"/>
      <c r="AB14" s="87"/>
      <c r="AC14" s="88"/>
      <c r="AD14" s="88"/>
      <c r="AE14" s="88"/>
      <c r="AF14" s="88"/>
      <c r="AG14" s="88"/>
      <c r="AH14" s="88"/>
      <c r="AI14" s="88"/>
      <c r="AJ14" s="88"/>
      <c r="AK14" s="89"/>
    </row>
    <row r="15" spans="1:37" s="1" customFormat="1" ht="27.75" customHeight="1" x14ac:dyDescent="0.2">
      <c r="A15" s="143">
        <v>6</v>
      </c>
      <c r="B15" s="47"/>
      <c r="C15" s="47"/>
      <c r="D15" s="49"/>
      <c r="E15" s="47"/>
      <c r="F15" s="236"/>
      <c r="G15" s="237"/>
      <c r="H15" s="48"/>
      <c r="I15" s="48"/>
      <c r="J15" s="47"/>
      <c r="K15" s="47"/>
      <c r="L15" s="236"/>
      <c r="M15" s="237"/>
      <c r="N15" s="130"/>
      <c r="O15" s="214"/>
      <c r="P15" s="215"/>
      <c r="Q15" s="149">
        <f t="shared" si="0"/>
        <v>0</v>
      </c>
    </row>
    <row r="16" spans="1:37" s="1" customFormat="1" ht="13.5" customHeight="1" x14ac:dyDescent="0.2">
      <c r="A16" s="150"/>
      <c r="B16" s="235" t="s">
        <v>75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151"/>
      <c r="O16" s="212" t="s">
        <v>31</v>
      </c>
      <c r="P16" s="213"/>
      <c r="Q16" s="152">
        <f>IF(SUM(Q10:Q15)&gt;9999,0,600)</f>
        <v>600</v>
      </c>
    </row>
    <row r="17" spans="1:17" x14ac:dyDescent="0.2">
      <c r="A17" s="150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50"/>
      <c r="O17" s="231" t="s">
        <v>111</v>
      </c>
      <c r="P17" s="231"/>
      <c r="Q17" s="231"/>
    </row>
    <row r="18" spans="1:17" x14ac:dyDescent="0.2">
      <c r="A18" s="150"/>
      <c r="B18" s="216" t="s">
        <v>117</v>
      </c>
      <c r="C18" s="216"/>
      <c r="D18" s="216"/>
      <c r="E18" s="216"/>
      <c r="F18" s="216"/>
      <c r="G18" s="216"/>
      <c r="H18" s="216"/>
      <c r="I18" s="216"/>
      <c r="J18" s="216"/>
      <c r="K18" s="153"/>
      <c r="L18" s="150"/>
      <c r="M18" s="138"/>
      <c r="N18" s="138"/>
      <c r="O18" s="226" t="s">
        <v>144</v>
      </c>
      <c r="P18" s="227"/>
      <c r="Q18" s="154">
        <f>SUM(Q10:Q16)</f>
        <v>600</v>
      </c>
    </row>
    <row r="19" spans="1:17" ht="13.5" thickBot="1" x14ac:dyDescent="0.25">
      <c r="A19" s="150"/>
      <c r="B19" s="232" t="s">
        <v>120</v>
      </c>
      <c r="C19" s="233"/>
      <c r="D19" s="233"/>
      <c r="E19" s="233"/>
      <c r="F19" s="233"/>
      <c r="G19" s="233"/>
      <c r="H19" s="233"/>
      <c r="I19" s="234"/>
      <c r="J19" s="94" t="s">
        <v>119</v>
      </c>
      <c r="K19" s="153"/>
      <c r="L19" s="150"/>
      <c r="M19" s="138"/>
      <c r="N19" s="138"/>
      <c r="O19" s="228" t="s">
        <v>145</v>
      </c>
      <c r="P19" s="229"/>
      <c r="Q19" s="230"/>
    </row>
    <row r="20" spans="1:17" ht="13.5" customHeight="1" thickBot="1" x14ac:dyDescent="0.25">
      <c r="A20" s="138"/>
      <c r="B20" s="155" t="s">
        <v>27</v>
      </c>
      <c r="C20" s="253"/>
      <c r="D20" s="254"/>
      <c r="E20" s="254"/>
      <c r="F20" s="254"/>
      <c r="G20" s="254"/>
      <c r="H20" s="254"/>
      <c r="I20" s="254"/>
      <c r="J20" s="254"/>
      <c r="K20" s="254"/>
      <c r="L20" s="255"/>
      <c r="M20" s="138"/>
      <c r="N20" s="138"/>
      <c r="O20" s="138"/>
      <c r="P20" s="138"/>
      <c r="Q20" s="138"/>
    </row>
    <row r="21" spans="1:17" x14ac:dyDescent="0.2">
      <c r="A21" s="138"/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  <c r="M21" s="138"/>
      <c r="N21" s="138"/>
      <c r="O21" s="138"/>
      <c r="P21" s="138"/>
      <c r="Q21" s="138"/>
    </row>
    <row r="22" spans="1:17" x14ac:dyDescent="0.2">
      <c r="A22" s="138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  <c r="M22" s="138"/>
      <c r="N22" s="138"/>
      <c r="O22" s="138"/>
      <c r="P22" s="138"/>
      <c r="Q22" s="138"/>
    </row>
    <row r="23" spans="1:17" x14ac:dyDescent="0.2">
      <c r="A23" s="138"/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  <c r="M23" s="138"/>
      <c r="N23" s="138"/>
      <c r="O23" s="138"/>
      <c r="P23" s="138"/>
      <c r="Q23" s="138"/>
    </row>
    <row r="24" spans="1:17" x14ac:dyDescent="0.2">
      <c r="A24" s="138"/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8"/>
      <c r="N24" s="138"/>
      <c r="O24" s="138"/>
      <c r="P24" s="138"/>
      <c r="Q24" s="138"/>
    </row>
    <row r="25" spans="1:17" x14ac:dyDescent="0.2">
      <c r="A25" s="138"/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  <c r="M25" s="138"/>
      <c r="N25" s="138"/>
      <c r="O25" s="138"/>
      <c r="P25" s="138"/>
      <c r="Q25" s="138"/>
    </row>
    <row r="26" spans="1:17" x14ac:dyDescent="0.2">
      <c r="A26" s="138"/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M26" s="138"/>
      <c r="N26" s="201" t="s">
        <v>254</v>
      </c>
      <c r="O26" s="201"/>
      <c r="P26" s="201"/>
      <c r="Q26" s="138"/>
    </row>
    <row r="27" spans="1:17" ht="13.5" thickBot="1" x14ac:dyDescent="0.25">
      <c r="A27" s="138"/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M27" s="138"/>
      <c r="N27" s="201" t="s">
        <v>255</v>
      </c>
      <c r="O27" s="201"/>
      <c r="P27" s="201"/>
      <c r="Q27" s="138"/>
    </row>
    <row r="28" spans="1:17" x14ac:dyDescent="0.2">
      <c r="A28" s="138"/>
      <c r="B28" s="218" t="s">
        <v>28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138"/>
      <c r="N28" s="23" t="s">
        <v>25</v>
      </c>
      <c r="O28" s="201" t="s">
        <v>256</v>
      </c>
      <c r="P28" s="201"/>
      <c r="Q28" s="138"/>
    </row>
    <row r="29" spans="1:17" x14ac:dyDescent="0.2">
      <c r="A29" s="138"/>
      <c r="B29" s="216" t="s">
        <v>104</v>
      </c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138"/>
      <c r="N29" s="150" t="s">
        <v>122</v>
      </c>
      <c r="O29" s="225" t="s">
        <v>121</v>
      </c>
      <c r="P29" s="225"/>
      <c r="Q29" s="138"/>
    </row>
    <row r="30" spans="1:17" x14ac:dyDescent="0.2">
      <c r="A30" s="138"/>
      <c r="B30" s="217" t="s">
        <v>151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138"/>
      <c r="N30" s="150" t="s">
        <v>223</v>
      </c>
      <c r="O30" s="138" t="s">
        <v>227</v>
      </c>
      <c r="P30" s="138"/>
      <c r="Q30" s="138"/>
    </row>
    <row r="31" spans="1:17" x14ac:dyDescent="0.2">
      <c r="A31" s="138"/>
      <c r="B31" s="217" t="s">
        <v>148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138"/>
      <c r="N31" s="138"/>
      <c r="O31" s="138"/>
      <c r="P31" s="138"/>
      <c r="Q31" s="138"/>
    </row>
  </sheetData>
  <mergeCells count="51">
    <mergeCell ref="B31:L31"/>
    <mergeCell ref="B18:J18"/>
    <mergeCell ref="B1:P1"/>
    <mergeCell ref="M3:N3"/>
    <mergeCell ref="O3:P3"/>
    <mergeCell ref="J4:L4"/>
    <mergeCell ref="M4:M5"/>
    <mergeCell ref="J5:L5"/>
    <mergeCell ref="N5:P5"/>
    <mergeCell ref="J6:L6"/>
    <mergeCell ref="N6:P6"/>
    <mergeCell ref="C20:L20"/>
    <mergeCell ref="B21:L21"/>
    <mergeCell ref="F10:G10"/>
    <mergeCell ref="F11:G11"/>
    <mergeCell ref="F12:G12"/>
    <mergeCell ref="F13:G13"/>
    <mergeCell ref="F14:G14"/>
    <mergeCell ref="F15:G15"/>
    <mergeCell ref="L10:M10"/>
    <mergeCell ref="L11:M11"/>
    <mergeCell ref="L12:M12"/>
    <mergeCell ref="L13:M13"/>
    <mergeCell ref="L14:M14"/>
    <mergeCell ref="L15:M15"/>
    <mergeCell ref="O14:P14"/>
    <mergeCell ref="O15:P15"/>
    <mergeCell ref="O16:P16"/>
    <mergeCell ref="O17:Q17"/>
    <mergeCell ref="B19:I19"/>
    <mergeCell ref="B16:M16"/>
    <mergeCell ref="O28:P28"/>
    <mergeCell ref="O29:P29"/>
    <mergeCell ref="N27:P27"/>
    <mergeCell ref="N26:P26"/>
    <mergeCell ref="O18:P18"/>
    <mergeCell ref="O19:Q19"/>
    <mergeCell ref="B29:L29"/>
    <mergeCell ref="B30:L30"/>
    <mergeCell ref="B28:L28"/>
    <mergeCell ref="B22:L22"/>
    <mergeCell ref="B23:L23"/>
    <mergeCell ref="B24:L24"/>
    <mergeCell ref="B25:L25"/>
    <mergeCell ref="B26:L26"/>
    <mergeCell ref="B27:L27"/>
    <mergeCell ref="O9:P9"/>
    <mergeCell ref="O10:P10"/>
    <mergeCell ref="O11:P11"/>
    <mergeCell ref="O12:P12"/>
    <mergeCell ref="O13:P13"/>
  </mergeCells>
  <phoneticPr fontId="1"/>
  <dataValidations count="13">
    <dataValidation type="list" allowBlank="1" showInputMessage="1" showErrorMessage="1" sqref="H10:H15" xr:uid="{00000000-0002-0000-0100-000000000000}">
      <formula1>INDIRECT($F10)</formula1>
    </dataValidation>
    <dataValidation type="list" allowBlank="1" showInputMessage="1" showErrorMessage="1" sqref="B10:B15" xr:uid="{00000000-0002-0000-0100-000001000000}">
      <formula1>$V$2:$W$2</formula1>
    </dataValidation>
    <dataValidation type="list" allowBlank="1" showInputMessage="1" showErrorMessage="1" sqref="C10:C15" xr:uid="{00000000-0002-0000-0100-000002000000}">
      <formula1>$W$3:$Y$3</formula1>
    </dataValidation>
    <dataValidation type="list" allowBlank="1" showInputMessage="1" showErrorMessage="1" sqref="E10:E15" xr:uid="{00000000-0002-0000-0100-000003000000}">
      <formula1>$V$7:$AH$7</formula1>
    </dataValidation>
    <dataValidation type="list" allowBlank="1" showInputMessage="1" showErrorMessage="1" sqref="I10:I15" xr:uid="{00000000-0002-0000-0100-000004000000}">
      <formula1>$V$9:$W$9</formula1>
    </dataValidation>
    <dataValidation type="list" allowBlank="1" showInputMessage="1" showErrorMessage="1" sqref="J10:J15" xr:uid="{00000000-0002-0000-0100-000005000000}">
      <formula1>$V$10:$AK$10</formula1>
    </dataValidation>
    <dataValidation type="list" allowBlank="1" showInputMessage="1" showErrorMessage="1" sqref="K10:K15" xr:uid="{00000000-0002-0000-0100-000006000000}">
      <formula1>$V$11:$Z$11</formula1>
    </dataValidation>
    <dataValidation type="list" allowBlank="1" showInputMessage="1" showErrorMessage="1" sqref="L10:L15" xr:uid="{00000000-0002-0000-0100-000007000000}">
      <formula1>$V$12:$Y$12</formula1>
    </dataValidation>
    <dataValidation type="list" allowBlank="1" showInputMessage="1" showErrorMessage="1" sqref="J19" xr:uid="{00000000-0002-0000-0100-000008000000}">
      <formula1>$R$10:$S$10</formula1>
    </dataValidation>
    <dataValidation type="list" allowBlank="1" showInputMessage="1" showErrorMessage="1" sqref="H10:H15" xr:uid="{00000000-0002-0000-0100-000009000000}">
      <formula1>INDIRECT($F$10)</formula1>
    </dataValidation>
    <dataValidation type="list" allowBlank="1" showInputMessage="1" showErrorMessage="1" sqref="D10:D15" xr:uid="{00000000-0002-0000-0100-00000A000000}">
      <formula1>"1,2,3,4,5"</formula1>
    </dataValidation>
    <dataValidation type="list" allowBlank="1" showInputMessage="1" showErrorMessage="1" sqref="F10:G15" xr:uid="{00000000-0002-0000-0100-00000B000000}">
      <formula1>$V$8:$X$8</formula1>
    </dataValidation>
    <dataValidation type="list" allowBlank="1" showInputMessage="1" showErrorMessage="1" sqref="N10:N15" xr:uid="{00000000-0002-0000-0100-00000C000000}">
      <formula1>"男,女"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M31"/>
  <sheetViews>
    <sheetView showGridLines="0" topLeftCell="A14" zoomScaleNormal="100" zoomScaleSheetLayoutView="100" workbookViewId="0">
      <selection activeCell="N26" sqref="N26:P28"/>
    </sheetView>
  </sheetViews>
  <sheetFormatPr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12.36328125" bestFit="1" customWidth="1"/>
    <col min="6" max="6" width="7.7265625" customWidth="1"/>
    <col min="7" max="7" width="9" customWidth="1"/>
    <col min="8" max="8" width="7.7265625" bestFit="1" customWidth="1"/>
    <col min="9" max="9" width="9.453125" bestFit="1" customWidth="1"/>
    <col min="10" max="10" width="7.7265625" bestFit="1" customWidth="1"/>
    <col min="11" max="11" width="8.7265625" bestFit="1" customWidth="1"/>
    <col min="12" max="12" width="8.08984375" bestFit="1" customWidth="1"/>
    <col min="13" max="13" width="9.36328125" bestFit="1" customWidth="1"/>
    <col min="14" max="14" width="7.26953125" customWidth="1"/>
    <col min="15" max="15" width="21" customWidth="1"/>
    <col min="16" max="16" width="6.90625" customWidth="1"/>
    <col min="17" max="17" width="10.453125" customWidth="1"/>
    <col min="18" max="19" width="8.36328125" hidden="1" customWidth="1"/>
    <col min="20" max="20" width="15.08984375" hidden="1" customWidth="1"/>
    <col min="21" max="21" width="14.90625" hidden="1" customWidth="1"/>
    <col min="22" max="22" width="16" hidden="1" customWidth="1"/>
    <col min="23" max="23" width="16.08984375" hidden="1" customWidth="1"/>
    <col min="24" max="25" width="16" hidden="1" customWidth="1"/>
    <col min="26" max="26" width="11.36328125" hidden="1" customWidth="1"/>
    <col min="27" max="27" width="9.36328125" hidden="1" customWidth="1"/>
    <col min="28" max="28" width="9.453125" hidden="1" customWidth="1"/>
    <col min="29" max="29" width="7.08984375" hidden="1" customWidth="1"/>
    <col min="30" max="30" width="6.08984375" hidden="1" customWidth="1"/>
    <col min="31" max="31" width="8.6328125" hidden="1" customWidth="1"/>
    <col min="32" max="32" width="13.08984375" hidden="1" customWidth="1"/>
    <col min="33" max="33" width="14.7265625" hidden="1" customWidth="1"/>
    <col min="34" max="34" width="14.6328125" hidden="1" customWidth="1"/>
    <col min="35" max="37" width="5.26953125" hidden="1" customWidth="1"/>
    <col min="38" max="39" width="9" hidden="1" customWidth="1"/>
    <col min="40" max="40" width="0" hidden="1" customWidth="1"/>
  </cols>
  <sheetData>
    <row r="1" spans="1:37" ht="42.5" thickTop="1" thickBot="1" x14ac:dyDescent="0.25">
      <c r="B1" s="263" t="s">
        <v>18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  <c r="U1" t="s">
        <v>137</v>
      </c>
    </row>
    <row r="2" spans="1:37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54</v>
      </c>
      <c r="U2" s="77" t="s">
        <v>3</v>
      </c>
      <c r="V2" s="77" t="s">
        <v>4</v>
      </c>
      <c r="W2" s="77" t="s">
        <v>55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7" ht="14" thickTop="1" thickBot="1" x14ac:dyDescent="0.25">
      <c r="M3" s="266" t="s">
        <v>0</v>
      </c>
      <c r="N3" s="267"/>
      <c r="O3" s="243"/>
      <c r="P3" s="244"/>
      <c r="T3" s="83" t="s">
        <v>5</v>
      </c>
      <c r="U3" s="34">
        <v>5</v>
      </c>
      <c r="V3" s="56" t="s">
        <v>34</v>
      </c>
      <c r="W3" s="57">
        <v>6</v>
      </c>
      <c r="X3" s="58" t="s">
        <v>35</v>
      </c>
      <c r="Y3" s="57">
        <v>7</v>
      </c>
      <c r="Z3" s="58" t="s">
        <v>36</v>
      </c>
      <c r="AA3" s="57">
        <v>8</v>
      </c>
      <c r="AB3" s="34" t="s">
        <v>56</v>
      </c>
      <c r="AC3" s="34">
        <v>9</v>
      </c>
      <c r="AD3" s="34" t="s">
        <v>57</v>
      </c>
      <c r="AE3" s="34">
        <v>10</v>
      </c>
      <c r="AF3" s="23"/>
      <c r="AG3" s="23"/>
      <c r="AH3" s="23"/>
      <c r="AI3" s="23"/>
      <c r="AJ3" s="84"/>
    </row>
    <row r="4" spans="1:37" ht="18" customHeight="1" thickTop="1" x14ac:dyDescent="0.2">
      <c r="I4" s="4" t="s">
        <v>1</v>
      </c>
      <c r="J4" s="245" t="str">
        <f>PHONETIC(J5)</f>
        <v/>
      </c>
      <c r="K4" s="245"/>
      <c r="L4" s="245"/>
      <c r="M4" s="268" t="s">
        <v>22</v>
      </c>
      <c r="N4" s="132" t="s">
        <v>24</v>
      </c>
      <c r="O4" s="133"/>
      <c r="P4" s="134"/>
      <c r="T4" s="83" t="s">
        <v>58</v>
      </c>
      <c r="U4" s="59" t="s">
        <v>59</v>
      </c>
      <c r="V4" s="60" t="s">
        <v>60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7" ht="26.25" customHeight="1" x14ac:dyDescent="0.2">
      <c r="I5" s="5" t="s">
        <v>21</v>
      </c>
      <c r="J5" s="246"/>
      <c r="K5" s="246"/>
      <c r="L5" s="246"/>
      <c r="M5" s="269"/>
      <c r="N5" s="247"/>
      <c r="O5" s="247"/>
      <c r="P5" s="248"/>
      <c r="T5" s="83" t="s">
        <v>86</v>
      </c>
      <c r="U5" s="39" t="s">
        <v>61</v>
      </c>
      <c r="V5" s="62" t="s">
        <v>73</v>
      </c>
      <c r="W5" s="63" t="s">
        <v>62</v>
      </c>
      <c r="X5" s="29"/>
      <c r="Y5" s="29"/>
      <c r="Z5" s="29"/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7" ht="26.5" thickBot="1" x14ac:dyDescent="0.25">
      <c r="I6" s="6" t="s">
        <v>23</v>
      </c>
      <c r="J6" s="249"/>
      <c r="K6" s="249"/>
      <c r="L6" s="249"/>
      <c r="M6" s="136" t="s">
        <v>142</v>
      </c>
      <c r="N6" s="250"/>
      <c r="O6" s="251"/>
      <c r="P6" s="252"/>
      <c r="T6" s="85"/>
      <c r="U6" s="40" t="s">
        <v>44</v>
      </c>
      <c r="V6" s="64" t="s">
        <v>45</v>
      </c>
      <c r="W6" s="40" t="s">
        <v>43</v>
      </c>
      <c r="X6" s="29"/>
      <c r="Y6" s="29"/>
      <c r="Z6" s="29"/>
      <c r="AA6" s="29"/>
      <c r="AB6" s="23"/>
      <c r="AC6" s="23"/>
      <c r="AD6" s="23"/>
      <c r="AE6" s="23"/>
      <c r="AF6" s="23"/>
      <c r="AG6" s="23"/>
      <c r="AH6" s="23"/>
      <c r="AI6" s="23"/>
      <c r="AJ6" s="84"/>
    </row>
    <row r="7" spans="1:37" ht="13.5" thickTop="1" x14ac:dyDescent="0.2">
      <c r="T7" s="83" t="s">
        <v>37</v>
      </c>
      <c r="U7" s="39" t="s">
        <v>200</v>
      </c>
      <c r="V7" s="63" t="s">
        <v>201</v>
      </c>
      <c r="W7" s="39" t="s">
        <v>202</v>
      </c>
      <c r="X7" s="39" t="s">
        <v>203</v>
      </c>
      <c r="Y7" s="63" t="s">
        <v>245</v>
      </c>
      <c r="Z7" s="63" t="s">
        <v>238</v>
      </c>
      <c r="AA7" s="67" t="s">
        <v>244</v>
      </c>
      <c r="AB7" s="63" t="s">
        <v>210</v>
      </c>
      <c r="AC7" s="63" t="s">
        <v>211</v>
      </c>
      <c r="AD7" s="63" t="s">
        <v>240</v>
      </c>
      <c r="AE7" s="63" t="s">
        <v>241</v>
      </c>
      <c r="AF7" s="63" t="s">
        <v>246</v>
      </c>
      <c r="AG7" s="63" t="s">
        <v>247</v>
      </c>
      <c r="AI7" s="23"/>
      <c r="AJ7" s="84"/>
    </row>
    <row r="8" spans="1:37" x14ac:dyDescent="0.2">
      <c r="T8" s="83" t="s">
        <v>100</v>
      </c>
      <c r="U8" s="39" t="s">
        <v>146</v>
      </c>
      <c r="V8" s="39" t="s">
        <v>140</v>
      </c>
      <c r="W8" s="62" t="s">
        <v>139</v>
      </c>
      <c r="X8" s="63"/>
      <c r="Y8" s="63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7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32</v>
      </c>
      <c r="F9" s="92" t="s">
        <v>70</v>
      </c>
      <c r="G9" s="96" t="s">
        <v>135</v>
      </c>
      <c r="H9" s="7" t="s">
        <v>125</v>
      </c>
      <c r="I9" s="7" t="s">
        <v>7</v>
      </c>
      <c r="J9" s="7" t="s">
        <v>33</v>
      </c>
      <c r="K9" s="9" t="s">
        <v>11</v>
      </c>
      <c r="L9" s="92" t="s">
        <v>15</v>
      </c>
      <c r="M9" s="46" t="s">
        <v>10</v>
      </c>
      <c r="N9" s="124" t="s">
        <v>221</v>
      </c>
      <c r="O9" s="196" t="s">
        <v>219</v>
      </c>
      <c r="P9" s="198"/>
      <c r="Q9" s="9" t="s">
        <v>29</v>
      </c>
      <c r="R9" s="53" t="s">
        <v>82</v>
      </c>
      <c r="S9" s="54" t="s">
        <v>26</v>
      </c>
      <c r="T9" s="39" t="s">
        <v>146</v>
      </c>
      <c r="U9" s="83" t="s">
        <v>80</v>
      </c>
      <c r="V9" s="57" t="s">
        <v>82</v>
      </c>
      <c r="W9" s="57" t="s">
        <v>81</v>
      </c>
      <c r="X9" s="29"/>
      <c r="Y9" s="29"/>
      <c r="Z9" s="29"/>
      <c r="AA9" s="29"/>
      <c r="AB9" s="29"/>
      <c r="AC9" s="23"/>
      <c r="AD9" s="23"/>
      <c r="AE9" s="23"/>
      <c r="AF9" s="23"/>
      <c r="AG9" s="23"/>
      <c r="AH9" s="23"/>
      <c r="AI9" s="23"/>
      <c r="AJ9" s="23"/>
      <c r="AK9" s="84"/>
    </row>
    <row r="10" spans="1:37" s="1" customFormat="1" ht="27.75" customHeight="1" x14ac:dyDescent="0.2">
      <c r="A10" s="9">
        <v>1</v>
      </c>
      <c r="B10" s="47"/>
      <c r="C10" s="47"/>
      <c r="D10" s="47"/>
      <c r="E10" s="47"/>
      <c r="F10" s="236"/>
      <c r="G10" s="237"/>
      <c r="H10" s="48"/>
      <c r="I10" s="48"/>
      <c r="J10" s="47"/>
      <c r="K10" s="47"/>
      <c r="L10" s="236"/>
      <c r="M10" s="237"/>
      <c r="N10" s="127"/>
      <c r="O10" s="214"/>
      <c r="P10" s="215"/>
      <c r="Q10" s="43">
        <f>D10*(IF(F10=$T$9,6000,7000)+IF(I10=$R$9,300,0)+IF(H10=$S$9,300,0))</f>
        <v>0</v>
      </c>
      <c r="R10" s="1" t="s">
        <v>119</v>
      </c>
      <c r="S10" s="1" t="s">
        <v>118</v>
      </c>
      <c r="U10" s="83" t="s">
        <v>101</v>
      </c>
      <c r="V10" s="34" t="s">
        <v>61</v>
      </c>
      <c r="W10" s="57" t="s">
        <v>83</v>
      </c>
      <c r="X10" s="57" t="s">
        <v>79</v>
      </c>
      <c r="Y10" s="65" t="s">
        <v>62</v>
      </c>
      <c r="Z10" s="65" t="s">
        <v>77</v>
      </c>
      <c r="AA10" s="65" t="s">
        <v>16</v>
      </c>
      <c r="AB10" s="65" t="s">
        <v>78</v>
      </c>
      <c r="AC10" s="68" t="s">
        <v>94</v>
      </c>
      <c r="AD10" s="68" t="s">
        <v>73</v>
      </c>
      <c r="AE10" s="68" t="s">
        <v>89</v>
      </c>
      <c r="AF10" s="68" t="s">
        <v>88</v>
      </c>
      <c r="AG10" s="68" t="s">
        <v>95</v>
      </c>
      <c r="AH10" s="68" t="s">
        <v>96</v>
      </c>
      <c r="AI10" s="68" t="s">
        <v>97</v>
      </c>
      <c r="AJ10" s="68" t="s">
        <v>98</v>
      </c>
      <c r="AK10" s="86" t="s">
        <v>99</v>
      </c>
    </row>
    <row r="11" spans="1:37" s="1" customFormat="1" ht="27.75" customHeight="1" x14ac:dyDescent="0.2">
      <c r="A11" s="9">
        <v>2</v>
      </c>
      <c r="B11" s="47"/>
      <c r="C11" s="47"/>
      <c r="D11" s="49"/>
      <c r="E11" s="47"/>
      <c r="F11" s="236"/>
      <c r="G11" s="237"/>
      <c r="H11" s="48"/>
      <c r="I11" s="48"/>
      <c r="J11" s="47"/>
      <c r="K11" s="47"/>
      <c r="L11" s="236"/>
      <c r="M11" s="237"/>
      <c r="N11" s="127"/>
      <c r="O11" s="214"/>
      <c r="P11" s="215"/>
      <c r="Q11" s="43">
        <f t="shared" ref="Q11:Q15" si="0">D11*(IF(F11=$T$9,6000,7000)+IF(I11=$R$9,300,0)+IF(H11=$S$9,300,0))</f>
        <v>0</v>
      </c>
      <c r="U11" s="83" t="s">
        <v>102</v>
      </c>
      <c r="V11" s="69" t="s">
        <v>13</v>
      </c>
      <c r="W11" s="69" t="s">
        <v>12</v>
      </c>
      <c r="X11" s="69" t="s">
        <v>14</v>
      </c>
      <c r="Y11" s="69" t="s">
        <v>64</v>
      </c>
      <c r="Z11" s="70" t="s">
        <v>65</v>
      </c>
      <c r="AA11" s="71"/>
      <c r="AB11" s="72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9">
        <v>3</v>
      </c>
      <c r="B12" s="47"/>
      <c r="C12" s="47"/>
      <c r="D12" s="47"/>
      <c r="E12" s="47"/>
      <c r="F12" s="236"/>
      <c r="G12" s="237"/>
      <c r="H12" s="48"/>
      <c r="I12" s="48"/>
      <c r="J12" s="47"/>
      <c r="K12" s="47"/>
      <c r="L12" s="236"/>
      <c r="M12" s="237"/>
      <c r="N12" s="128"/>
      <c r="O12" s="214"/>
      <c r="P12" s="215"/>
      <c r="Q12" s="43">
        <f t="shared" si="0"/>
        <v>0</v>
      </c>
      <c r="U12" s="83" t="s">
        <v>103</v>
      </c>
      <c r="V12" s="73" t="s">
        <v>186</v>
      </c>
      <c r="W12" s="74" t="s">
        <v>187</v>
      </c>
      <c r="X12" s="74" t="s">
        <v>188</v>
      </c>
      <c r="Y12" s="74" t="s">
        <v>189</v>
      </c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x14ac:dyDescent="0.2">
      <c r="A13" s="9">
        <v>4</v>
      </c>
      <c r="B13" s="47"/>
      <c r="C13" s="47"/>
      <c r="D13" s="49"/>
      <c r="E13" s="47"/>
      <c r="F13" s="236"/>
      <c r="G13" s="237"/>
      <c r="H13" s="48"/>
      <c r="I13" s="48"/>
      <c r="J13" s="47"/>
      <c r="K13" s="47"/>
      <c r="L13" s="236"/>
      <c r="M13" s="237"/>
      <c r="N13" s="128"/>
      <c r="O13" s="214"/>
      <c r="P13" s="215"/>
      <c r="Q13" s="43">
        <f t="shared" si="0"/>
        <v>0</v>
      </c>
      <c r="U13" s="83" t="s">
        <v>9</v>
      </c>
      <c r="V13" s="73" t="s">
        <v>26</v>
      </c>
      <c r="W13" s="75" t="s">
        <v>81</v>
      </c>
      <c r="X13" s="29" t="s">
        <v>126</v>
      </c>
      <c r="Y13" s="29" t="s">
        <v>127</v>
      </c>
      <c r="Z13" s="23"/>
      <c r="AA13" s="23"/>
      <c r="AB13" s="23"/>
      <c r="AC13" s="23"/>
      <c r="AD13" s="23"/>
      <c r="AE13" s="23"/>
      <c r="AF13" s="23"/>
      <c r="AG13" s="84"/>
    </row>
    <row r="14" spans="1:37" s="1" customFormat="1" ht="27.75" customHeight="1" thickBot="1" x14ac:dyDescent="0.25">
      <c r="A14" s="9">
        <v>5</v>
      </c>
      <c r="B14" s="47"/>
      <c r="C14" s="47"/>
      <c r="D14" s="47"/>
      <c r="E14" s="47"/>
      <c r="F14" s="236"/>
      <c r="G14" s="237"/>
      <c r="H14" s="48"/>
      <c r="I14" s="48"/>
      <c r="J14" s="47"/>
      <c r="K14" s="47"/>
      <c r="L14" s="236"/>
      <c r="M14" s="237"/>
      <c r="N14" s="128"/>
      <c r="O14" s="214"/>
      <c r="P14" s="215"/>
      <c r="Q14" s="43">
        <f t="shared" si="0"/>
        <v>0</v>
      </c>
      <c r="U14" s="90" t="s">
        <v>67</v>
      </c>
      <c r="V14" s="91" t="s">
        <v>105</v>
      </c>
      <c r="W14" s="91" t="s">
        <v>81</v>
      </c>
      <c r="X14" s="91"/>
      <c r="Y14" s="87"/>
      <c r="Z14" s="87"/>
      <c r="AA14" s="87"/>
      <c r="AB14" s="87"/>
      <c r="AC14" s="88"/>
      <c r="AD14" s="88"/>
      <c r="AE14" s="88"/>
      <c r="AF14" s="88"/>
      <c r="AG14" s="88"/>
      <c r="AH14" s="88"/>
      <c r="AI14" s="88"/>
      <c r="AJ14" s="88"/>
      <c r="AK14" s="89"/>
    </row>
    <row r="15" spans="1:37" s="1" customFormat="1" ht="27.75" customHeight="1" x14ac:dyDescent="0.2">
      <c r="A15" s="9">
        <v>6</v>
      </c>
      <c r="B15" s="47"/>
      <c r="C15" s="47"/>
      <c r="D15" s="49"/>
      <c r="E15" s="47"/>
      <c r="F15" s="236"/>
      <c r="G15" s="237"/>
      <c r="H15" s="48"/>
      <c r="I15" s="48"/>
      <c r="J15" s="47"/>
      <c r="K15" s="47"/>
      <c r="L15" s="236"/>
      <c r="M15" s="237"/>
      <c r="N15" s="128"/>
      <c r="O15" s="214"/>
      <c r="P15" s="215"/>
      <c r="Q15" s="43">
        <f t="shared" si="0"/>
        <v>0</v>
      </c>
    </row>
    <row r="16" spans="1:37" s="1" customFormat="1" ht="13.5" customHeight="1" x14ac:dyDescent="0.2">
      <c r="B16" s="95" t="s">
        <v>134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120"/>
      <c r="O16" s="196" t="s">
        <v>31</v>
      </c>
      <c r="P16" s="198"/>
      <c r="Q16" s="44">
        <f>IF(SUM(Q10:Q15)&gt;9999,0,600)</f>
        <v>600</v>
      </c>
    </row>
    <row r="17" spans="1:17" x14ac:dyDescent="0.2">
      <c r="A17" s="1"/>
      <c r="M17" s="1"/>
      <c r="N17" s="273" t="s">
        <v>111</v>
      </c>
      <c r="O17" s="165"/>
      <c r="P17" s="165"/>
    </row>
    <row r="18" spans="1:17" x14ac:dyDescent="0.2">
      <c r="A18" s="1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33"/>
      <c r="L18" s="33"/>
      <c r="M18" s="1"/>
      <c r="O18" s="261" t="s">
        <v>144</v>
      </c>
      <c r="P18" s="262"/>
      <c r="Q18" s="101">
        <f>SUM(Q10:Q16)</f>
        <v>600</v>
      </c>
    </row>
    <row r="19" spans="1:17" ht="13.5" thickBot="1" x14ac:dyDescent="0.25">
      <c r="A19" s="1"/>
      <c r="B19" s="274" t="s">
        <v>120</v>
      </c>
      <c r="C19" s="275"/>
      <c r="D19" s="275"/>
      <c r="E19" s="275"/>
      <c r="F19" s="275"/>
      <c r="G19" s="275"/>
      <c r="H19" s="275"/>
      <c r="I19" s="276"/>
      <c r="J19" s="94" t="s">
        <v>119</v>
      </c>
      <c r="K19" s="33"/>
      <c r="L19" s="33"/>
      <c r="M19" s="1"/>
      <c r="O19" s="258" t="s">
        <v>145</v>
      </c>
      <c r="P19" s="259"/>
      <c r="Q19" s="260"/>
    </row>
    <row r="20" spans="1:17" ht="13.5" customHeight="1" thickBot="1" x14ac:dyDescent="0.25">
      <c r="B20" s="3" t="s">
        <v>27</v>
      </c>
      <c r="C20" s="270"/>
      <c r="D20" s="271"/>
      <c r="E20" s="271"/>
      <c r="F20" s="271"/>
      <c r="G20" s="271"/>
      <c r="H20" s="271"/>
      <c r="I20" s="271"/>
      <c r="J20" s="271"/>
      <c r="K20" s="271"/>
      <c r="L20" s="272"/>
      <c r="O20" s="273"/>
      <c r="P20" s="273"/>
    </row>
    <row r="21" spans="1:17" x14ac:dyDescent="0.2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</row>
    <row r="22" spans="1:17" x14ac:dyDescent="0.2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</row>
    <row r="23" spans="1:17" x14ac:dyDescent="0.2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</row>
    <row r="24" spans="1:17" x14ac:dyDescent="0.2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</row>
    <row r="25" spans="1:17" x14ac:dyDescent="0.2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17" x14ac:dyDescent="0.2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N26" s="201" t="s">
        <v>254</v>
      </c>
      <c r="O26" s="201"/>
      <c r="P26" s="201"/>
    </row>
    <row r="27" spans="1:17" ht="13.5" thickBot="1" x14ac:dyDescent="0.25"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N27" s="201" t="s">
        <v>255</v>
      </c>
      <c r="O27" s="201"/>
      <c r="P27" s="201"/>
    </row>
    <row r="28" spans="1:17" x14ac:dyDescent="0.2">
      <c r="B28" s="257" t="s">
        <v>28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N28" s="23" t="s">
        <v>25</v>
      </c>
      <c r="O28" s="201" t="s">
        <v>256</v>
      </c>
      <c r="P28" s="201"/>
    </row>
    <row r="29" spans="1:17" x14ac:dyDescent="0.2">
      <c r="B29" s="201" t="s">
        <v>104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N29" s="1" t="s">
        <v>122</v>
      </c>
      <c r="O29" s="177" t="s">
        <v>121</v>
      </c>
      <c r="P29" s="177"/>
    </row>
    <row r="30" spans="1:17" x14ac:dyDescent="0.2">
      <c r="B30" s="256" t="s">
        <v>151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N30" s="1" t="s">
        <v>223</v>
      </c>
      <c r="O30" t="s">
        <v>227</v>
      </c>
    </row>
    <row r="31" spans="1:17" x14ac:dyDescent="0.2">
      <c r="B31" s="256" t="s">
        <v>148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</row>
  </sheetData>
  <mergeCells count="51">
    <mergeCell ref="B31:L31"/>
    <mergeCell ref="B18:J18"/>
    <mergeCell ref="B1:P1"/>
    <mergeCell ref="M3:N3"/>
    <mergeCell ref="O3:P3"/>
    <mergeCell ref="J4:L4"/>
    <mergeCell ref="M4:M5"/>
    <mergeCell ref="J5:L5"/>
    <mergeCell ref="N5:P5"/>
    <mergeCell ref="J6:L6"/>
    <mergeCell ref="N6:P6"/>
    <mergeCell ref="C20:L20"/>
    <mergeCell ref="B21:L21"/>
    <mergeCell ref="N17:P17"/>
    <mergeCell ref="O20:P20"/>
    <mergeCell ref="B19:I19"/>
    <mergeCell ref="F10:G10"/>
    <mergeCell ref="F11:G11"/>
    <mergeCell ref="F12:G12"/>
    <mergeCell ref="F13:G13"/>
    <mergeCell ref="O18:P18"/>
    <mergeCell ref="L10:M10"/>
    <mergeCell ref="L11:M11"/>
    <mergeCell ref="L12:M12"/>
    <mergeCell ref="L13:M13"/>
    <mergeCell ref="O19:Q19"/>
    <mergeCell ref="F14:G14"/>
    <mergeCell ref="F15:G15"/>
    <mergeCell ref="N27:P27"/>
    <mergeCell ref="N26:P26"/>
    <mergeCell ref="B22:L22"/>
    <mergeCell ref="B23:L23"/>
    <mergeCell ref="B24:L24"/>
    <mergeCell ref="B25:L25"/>
    <mergeCell ref="B26:L26"/>
    <mergeCell ref="B27:L27"/>
    <mergeCell ref="L15:M15"/>
    <mergeCell ref="L14:M14"/>
    <mergeCell ref="O14:P14"/>
    <mergeCell ref="O15:P15"/>
    <mergeCell ref="O16:P16"/>
    <mergeCell ref="B29:L29"/>
    <mergeCell ref="B30:L30"/>
    <mergeCell ref="O28:P28"/>
    <mergeCell ref="O29:P29"/>
    <mergeCell ref="B28:L28"/>
    <mergeCell ref="O9:P9"/>
    <mergeCell ref="O10:P10"/>
    <mergeCell ref="O11:P11"/>
    <mergeCell ref="O12:P12"/>
    <mergeCell ref="O13:P13"/>
  </mergeCells>
  <phoneticPr fontId="1"/>
  <dataValidations count="12">
    <dataValidation type="list" allowBlank="1" showInputMessage="1" showErrorMessage="1" sqref="H10:H15" xr:uid="{00000000-0002-0000-0200-000000000000}">
      <formula1>INDIRECT($F10)</formula1>
    </dataValidation>
    <dataValidation type="list" allowBlank="1" showInputMessage="1" showErrorMessage="1" sqref="B10:B15" xr:uid="{00000000-0002-0000-0200-000001000000}">
      <formula1>$U$2:$V$2</formula1>
    </dataValidation>
    <dataValidation type="list" allowBlank="1" showInputMessage="1" showErrorMessage="1" sqref="C10:C15" xr:uid="{00000000-0002-0000-0200-000002000000}">
      <formula1>$V$3:$AE$3</formula1>
    </dataValidation>
    <dataValidation type="list" allowBlank="1" showInputMessage="1" showErrorMessage="1" sqref="E10:E15" xr:uid="{00000000-0002-0000-0200-000003000000}">
      <formula1>$U$7:$AH$7</formula1>
    </dataValidation>
    <dataValidation type="list" allowBlank="1" showInputMessage="1" showErrorMessage="1" sqref="I10:I15" xr:uid="{00000000-0002-0000-0200-000004000000}">
      <formula1>$V$9:$W$9</formula1>
    </dataValidation>
    <dataValidation type="list" allowBlank="1" showInputMessage="1" showErrorMessage="1" sqref="J10:J15" xr:uid="{00000000-0002-0000-0200-000005000000}">
      <formula1>$V$10:$AK$10</formula1>
    </dataValidation>
    <dataValidation type="list" allowBlank="1" showInputMessage="1" showErrorMessage="1" sqref="K10:K15" xr:uid="{00000000-0002-0000-0200-000006000000}">
      <formula1>$V$11:$Z$11</formula1>
    </dataValidation>
    <dataValidation type="list" allowBlank="1" showInputMessage="1" showErrorMessage="1" sqref="L10:L15" xr:uid="{00000000-0002-0000-0200-000007000000}">
      <formula1>$V$12:$Y$12</formula1>
    </dataValidation>
    <dataValidation type="list" allowBlank="1" showInputMessage="1" showErrorMessage="1" sqref="J19" xr:uid="{00000000-0002-0000-0200-000008000000}">
      <formula1>$R$10:$S$10</formula1>
    </dataValidation>
    <dataValidation type="list" allowBlank="1" showInputMessage="1" showErrorMessage="1" sqref="F10:G15" xr:uid="{00000000-0002-0000-0200-000009000000}">
      <formula1>$U$8:$W$8</formula1>
    </dataValidation>
    <dataValidation type="list" allowBlank="1" showInputMessage="1" showErrorMessage="1" sqref="D10:D15" xr:uid="{00000000-0002-0000-0200-00000A000000}">
      <formula1>"1,2,3,4,5"</formula1>
    </dataValidation>
    <dataValidation type="list" allowBlank="1" showInputMessage="1" showErrorMessage="1" sqref="N10:N15" xr:uid="{00000000-0002-0000-0200-00000B000000}">
      <formula1>"男,女"</formula1>
    </dataValidation>
  </dataValidations>
  <hyperlinks>
    <hyperlink ref="O29" r:id="rId1" xr:uid="{00000000-0004-0000-02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K31"/>
  <sheetViews>
    <sheetView showGridLines="0" topLeftCell="A16" zoomScaleNormal="100" zoomScaleSheetLayoutView="100" workbookViewId="0">
      <selection activeCell="N26" sqref="N26:P28"/>
    </sheetView>
  </sheetViews>
  <sheetFormatPr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9.26953125" bestFit="1" customWidth="1"/>
    <col min="6" max="6" width="6.6328125" customWidth="1"/>
    <col min="7" max="7" width="6.453125" customWidth="1"/>
    <col min="8" max="9" width="9" bestFit="1" customWidth="1"/>
    <col min="10" max="10" width="8.26953125" bestFit="1" customWidth="1"/>
    <col min="11" max="11" width="8.6328125" customWidth="1"/>
    <col min="12" max="12" width="7.7265625" bestFit="1" customWidth="1"/>
    <col min="13" max="13" width="7.6328125" customWidth="1"/>
    <col min="14" max="14" width="7.7265625" customWidth="1"/>
    <col min="15" max="15" width="6.08984375" hidden="1" customWidth="1"/>
    <col min="16" max="16" width="31.26953125" customWidth="1"/>
    <col min="17" max="17" width="12.6328125" customWidth="1"/>
    <col min="18" max="19" width="8.36328125" hidden="1" customWidth="1"/>
    <col min="20" max="20" width="0" hidden="1" customWidth="1"/>
    <col min="21" max="21" width="15.08984375" hidden="1" customWidth="1"/>
    <col min="22" max="22" width="16" hidden="1" customWidth="1"/>
    <col min="23" max="23" width="16.08984375" hidden="1" customWidth="1"/>
    <col min="24" max="25" width="16" hidden="1" customWidth="1"/>
    <col min="26" max="26" width="7" hidden="1" customWidth="1"/>
    <col min="27" max="27" width="11.36328125" hidden="1" customWidth="1"/>
    <col min="28" max="28" width="9.36328125" hidden="1" customWidth="1"/>
    <col min="29" max="29" width="9.453125" hidden="1" customWidth="1"/>
    <col min="30" max="30" width="6.6328125" hidden="1" customWidth="1"/>
    <col min="31" max="31" width="8.08984375" hidden="1" customWidth="1"/>
    <col min="32" max="32" width="8.6328125" hidden="1" customWidth="1"/>
    <col min="33" max="33" width="13.08984375" hidden="1" customWidth="1"/>
    <col min="34" max="34" width="14.7265625" hidden="1" customWidth="1"/>
    <col min="35" max="35" width="14.6328125" hidden="1" customWidth="1"/>
    <col min="36" max="37" width="5.26953125" hidden="1" customWidth="1"/>
    <col min="38" max="38" width="0" hidden="1" customWidth="1"/>
  </cols>
  <sheetData>
    <row r="1" spans="1:37" ht="42.5" thickTop="1" thickBot="1" x14ac:dyDescent="0.25">
      <c r="B1" s="263" t="s">
        <v>18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5"/>
    </row>
    <row r="2" spans="1:37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76" t="s">
        <v>54</v>
      </c>
      <c r="V2" s="77" t="s">
        <v>3</v>
      </c>
      <c r="W2" s="77" t="s">
        <v>4</v>
      </c>
      <c r="X2" s="77" t="s">
        <v>55</v>
      </c>
      <c r="Y2" s="78"/>
      <c r="Z2" s="79"/>
      <c r="AA2" s="79"/>
      <c r="AB2" s="80"/>
      <c r="AC2" s="81"/>
      <c r="AD2" s="81"/>
      <c r="AE2" s="81"/>
      <c r="AF2" s="81"/>
      <c r="AG2" s="81"/>
      <c r="AH2" s="81"/>
      <c r="AI2" s="81"/>
      <c r="AJ2" s="81"/>
      <c r="AK2" s="82"/>
    </row>
    <row r="3" spans="1:37" ht="14" thickTop="1" thickBot="1" x14ac:dyDescent="0.25">
      <c r="M3" s="266" t="s">
        <v>0</v>
      </c>
      <c r="N3" s="267"/>
      <c r="O3" s="278"/>
      <c r="P3" s="192"/>
      <c r="Q3" s="193"/>
      <c r="U3" s="83" t="s">
        <v>5</v>
      </c>
      <c r="V3" s="34">
        <v>5</v>
      </c>
      <c r="W3" s="56" t="s">
        <v>34</v>
      </c>
      <c r="X3" s="57">
        <v>6</v>
      </c>
      <c r="Y3" s="58" t="s">
        <v>35</v>
      </c>
      <c r="Z3" s="57">
        <v>7</v>
      </c>
      <c r="AA3" s="58" t="s">
        <v>36</v>
      </c>
      <c r="AB3" s="57">
        <v>8</v>
      </c>
      <c r="AC3" s="34" t="s">
        <v>56</v>
      </c>
      <c r="AD3" s="34">
        <v>9</v>
      </c>
      <c r="AE3" s="34" t="s">
        <v>57</v>
      </c>
      <c r="AF3" s="34">
        <v>10</v>
      </c>
      <c r="AG3" s="23"/>
      <c r="AH3" s="23"/>
      <c r="AI3" s="23"/>
      <c r="AJ3" s="23"/>
      <c r="AK3" s="84"/>
    </row>
    <row r="4" spans="1:37" ht="18" customHeight="1" thickTop="1" x14ac:dyDescent="0.2">
      <c r="I4" s="4" t="s">
        <v>1</v>
      </c>
      <c r="J4" s="245" t="str">
        <f>PHONETIC(J5)</f>
        <v/>
      </c>
      <c r="K4" s="245"/>
      <c r="L4" s="245"/>
      <c r="M4" s="268" t="s">
        <v>22</v>
      </c>
      <c r="N4" s="132" t="s">
        <v>24</v>
      </c>
      <c r="O4" s="279"/>
      <c r="P4" s="279"/>
      <c r="Q4" s="134"/>
      <c r="U4" s="83" t="s">
        <v>58</v>
      </c>
      <c r="V4" s="59" t="s">
        <v>59</v>
      </c>
      <c r="W4" s="60" t="s">
        <v>60</v>
      </c>
      <c r="X4" s="29"/>
      <c r="Y4" s="61"/>
      <c r="Z4" s="29"/>
      <c r="AA4" s="61"/>
      <c r="AB4" s="29"/>
      <c r="AC4" s="23"/>
      <c r="AD4" s="23"/>
      <c r="AE4" s="23"/>
      <c r="AF4" s="23"/>
      <c r="AG4" s="23"/>
      <c r="AH4" s="23"/>
      <c r="AI4" s="23"/>
      <c r="AJ4" s="23"/>
      <c r="AK4" s="84"/>
    </row>
    <row r="5" spans="1:37" ht="26.25" customHeight="1" x14ac:dyDescent="0.2">
      <c r="I5" s="5" t="s">
        <v>21</v>
      </c>
      <c r="J5" s="246"/>
      <c r="K5" s="246"/>
      <c r="L5" s="246"/>
      <c r="M5" s="269"/>
      <c r="N5" s="247"/>
      <c r="O5" s="247"/>
      <c r="P5" s="247"/>
      <c r="Q5" s="248"/>
      <c r="U5" s="83" t="s">
        <v>86</v>
      </c>
      <c r="V5" s="39" t="s">
        <v>112</v>
      </c>
      <c r="W5" s="39" t="s">
        <v>113</v>
      </c>
      <c r="X5" s="62" t="s">
        <v>114</v>
      </c>
      <c r="Y5" s="62" t="s">
        <v>115</v>
      </c>
      <c r="Z5" s="63"/>
      <c r="AA5" s="29"/>
      <c r="AB5" s="29"/>
      <c r="AC5" s="23"/>
      <c r="AD5" s="23"/>
      <c r="AE5" s="23"/>
      <c r="AF5" s="23"/>
      <c r="AG5" s="23"/>
      <c r="AH5" s="23"/>
      <c r="AI5" s="23"/>
      <c r="AJ5" s="23"/>
      <c r="AK5" s="84"/>
    </row>
    <row r="6" spans="1:37" ht="26.5" thickBot="1" x14ac:dyDescent="0.25">
      <c r="I6" s="6" t="s">
        <v>23</v>
      </c>
      <c r="J6" s="249"/>
      <c r="K6" s="249"/>
      <c r="L6" s="249"/>
      <c r="M6" s="136" t="s">
        <v>142</v>
      </c>
      <c r="N6" s="250"/>
      <c r="O6" s="250"/>
      <c r="P6" s="251"/>
      <c r="Q6" s="252"/>
      <c r="U6" s="83" t="s">
        <v>37</v>
      </c>
      <c r="V6" s="39" t="s">
        <v>200</v>
      </c>
      <c r="W6" s="63" t="s">
        <v>201</v>
      </c>
      <c r="X6" s="39" t="s">
        <v>202</v>
      </c>
      <c r="Y6" s="39" t="s">
        <v>203</v>
      </c>
      <c r="Z6" s="63" t="s">
        <v>245</v>
      </c>
      <c r="AA6" s="63" t="s">
        <v>238</v>
      </c>
      <c r="AB6" s="67" t="s">
        <v>244</v>
      </c>
      <c r="AC6" s="63" t="s">
        <v>210</v>
      </c>
      <c r="AD6" s="63" t="s">
        <v>211</v>
      </c>
      <c r="AE6" s="63" t="s">
        <v>240</v>
      </c>
      <c r="AF6" s="63" t="s">
        <v>241</v>
      </c>
      <c r="AG6" s="63" t="s">
        <v>246</v>
      </c>
      <c r="AH6" s="63" t="s">
        <v>247</v>
      </c>
      <c r="AJ6" s="23"/>
      <c r="AK6" s="84"/>
    </row>
    <row r="7" spans="1:37" ht="13.5" thickTop="1" x14ac:dyDescent="0.2">
      <c r="U7" s="83" t="s">
        <v>100</v>
      </c>
      <c r="V7" s="67" t="s">
        <v>76</v>
      </c>
      <c r="W7" s="67" t="s">
        <v>46</v>
      </c>
      <c r="X7" s="67" t="s">
        <v>47</v>
      </c>
      <c r="Y7" s="29"/>
      <c r="Z7" s="29"/>
      <c r="AA7" s="29"/>
      <c r="AB7" s="29"/>
      <c r="AC7" s="23"/>
      <c r="AD7" s="23"/>
      <c r="AE7" s="23"/>
      <c r="AF7" s="23"/>
      <c r="AG7" s="23"/>
      <c r="AH7" s="23"/>
      <c r="AI7" s="23"/>
      <c r="AJ7" s="23"/>
      <c r="AK7" s="84"/>
    </row>
    <row r="8" spans="1:37" x14ac:dyDescent="0.2">
      <c r="N8" s="280"/>
      <c r="O8" s="280"/>
      <c r="P8" s="280"/>
      <c r="U8" s="83" t="s">
        <v>80</v>
      </c>
      <c r="V8" s="57" t="s">
        <v>82</v>
      </c>
      <c r="W8" s="57" t="s">
        <v>81</v>
      </c>
      <c r="X8" s="29"/>
      <c r="Y8" s="29"/>
      <c r="Z8" s="29"/>
      <c r="AA8" s="29"/>
      <c r="AB8" s="29"/>
      <c r="AC8" s="23"/>
      <c r="AD8" s="23"/>
      <c r="AE8" s="23"/>
      <c r="AF8" s="23"/>
      <c r="AG8" s="23"/>
      <c r="AH8" s="23"/>
      <c r="AI8" s="23"/>
      <c r="AJ8" s="23"/>
      <c r="AK8" s="84"/>
    </row>
    <row r="9" spans="1:37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20</v>
      </c>
      <c r="F9" s="92" t="s">
        <v>150</v>
      </c>
      <c r="G9" s="46" t="s">
        <v>70</v>
      </c>
      <c r="H9" s="7" t="s">
        <v>135</v>
      </c>
      <c r="I9" s="7" t="s">
        <v>32</v>
      </c>
      <c r="J9" s="7" t="s">
        <v>7</v>
      </c>
      <c r="K9" s="7" t="s">
        <v>33</v>
      </c>
      <c r="L9" s="9" t="s">
        <v>11</v>
      </c>
      <c r="M9" s="92" t="s">
        <v>15</v>
      </c>
      <c r="N9" s="46" t="s">
        <v>10</v>
      </c>
      <c r="O9" s="46" t="s">
        <v>220</v>
      </c>
      <c r="P9" s="9" t="s">
        <v>8</v>
      </c>
      <c r="Q9" s="9" t="s">
        <v>29</v>
      </c>
      <c r="R9" s="53" t="s">
        <v>82</v>
      </c>
      <c r="S9" s="54" t="s">
        <v>26</v>
      </c>
      <c r="U9" s="83" t="s">
        <v>101</v>
      </c>
      <c r="V9" s="34" t="s">
        <v>61</v>
      </c>
      <c r="W9" s="57" t="s">
        <v>83</v>
      </c>
      <c r="X9" s="57" t="s">
        <v>79</v>
      </c>
      <c r="Y9" s="65" t="s">
        <v>62</v>
      </c>
      <c r="Z9" s="65" t="s">
        <v>77</v>
      </c>
      <c r="AA9" s="65" t="s">
        <v>16</v>
      </c>
      <c r="AB9" s="65" t="s">
        <v>78</v>
      </c>
      <c r="AC9" s="68" t="s">
        <v>94</v>
      </c>
      <c r="AD9" s="68" t="s">
        <v>73</v>
      </c>
      <c r="AE9" s="68" t="s">
        <v>89</v>
      </c>
      <c r="AF9" s="68" t="s">
        <v>88</v>
      </c>
      <c r="AG9" s="68" t="s">
        <v>95</v>
      </c>
      <c r="AH9" s="68" t="s">
        <v>96</v>
      </c>
      <c r="AI9" s="68" t="s">
        <v>97</v>
      </c>
      <c r="AJ9" s="68" t="s">
        <v>98</v>
      </c>
      <c r="AK9" s="86" t="s">
        <v>99</v>
      </c>
    </row>
    <row r="10" spans="1:37" s="1" customFormat="1" ht="27.75" customHeight="1" x14ac:dyDescent="0.2">
      <c r="A10" s="9">
        <v>1</v>
      </c>
      <c r="B10" s="47"/>
      <c r="C10" s="47"/>
      <c r="D10" s="47"/>
      <c r="E10" s="47"/>
      <c r="F10" s="236"/>
      <c r="G10" s="237"/>
      <c r="H10" s="48"/>
      <c r="I10" s="47"/>
      <c r="J10" s="48"/>
      <c r="K10" s="47"/>
      <c r="L10" s="47"/>
      <c r="M10" s="236"/>
      <c r="N10" s="237"/>
      <c r="O10" s="123"/>
      <c r="P10" s="50"/>
      <c r="Q10" s="43">
        <f>D10*(IF(J10=$R$9,8300,8000)+IF(H10=$S$9,300,0))</f>
        <v>0</v>
      </c>
      <c r="R10" s="1" t="s">
        <v>119</v>
      </c>
      <c r="S10" s="1" t="s">
        <v>118</v>
      </c>
      <c r="U10" s="83" t="s">
        <v>102</v>
      </c>
      <c r="V10" s="69" t="s">
        <v>13</v>
      </c>
      <c r="W10" s="69" t="s">
        <v>12</v>
      </c>
      <c r="X10" s="69" t="s">
        <v>14</v>
      </c>
      <c r="Y10" s="69" t="s">
        <v>64</v>
      </c>
      <c r="Z10" s="70" t="s">
        <v>65</v>
      </c>
      <c r="AA10" s="71"/>
      <c r="AB10" s="72"/>
      <c r="AC10" s="23"/>
      <c r="AD10" s="23"/>
      <c r="AE10" s="23"/>
      <c r="AF10" s="23"/>
      <c r="AG10" s="23"/>
      <c r="AH10" s="23"/>
      <c r="AI10" s="23"/>
      <c r="AJ10" s="23"/>
      <c r="AK10" s="84"/>
    </row>
    <row r="11" spans="1:37" s="1" customFormat="1" ht="27.75" customHeight="1" x14ac:dyDescent="0.2">
      <c r="A11" s="9">
        <v>2</v>
      </c>
      <c r="B11" s="47"/>
      <c r="C11" s="47"/>
      <c r="D11" s="49"/>
      <c r="E11" s="47"/>
      <c r="F11" s="236"/>
      <c r="G11" s="237"/>
      <c r="H11" s="48"/>
      <c r="I11" s="47"/>
      <c r="J11" s="48"/>
      <c r="K11" s="47"/>
      <c r="L11" s="47"/>
      <c r="M11" s="236"/>
      <c r="N11" s="237"/>
      <c r="O11" s="123"/>
      <c r="P11" s="51"/>
      <c r="Q11" s="43">
        <f t="shared" ref="Q11:Q15" si="0">D11*(IF(J11=$R$9,8300,8000)+IF(H11=$S$9,300,0))</f>
        <v>0</v>
      </c>
      <c r="U11" s="83" t="s">
        <v>103</v>
      </c>
      <c r="V11" s="73" t="s">
        <v>186</v>
      </c>
      <c r="W11" s="74" t="s">
        <v>187</v>
      </c>
      <c r="X11" s="74" t="s">
        <v>188</v>
      </c>
      <c r="Y11" s="74" t="s">
        <v>189</v>
      </c>
      <c r="Z11" s="29"/>
      <c r="AA11" s="29"/>
      <c r="AB11" s="29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9">
        <v>3</v>
      </c>
      <c r="B12" s="47"/>
      <c r="C12" s="47"/>
      <c r="D12" s="47"/>
      <c r="E12" s="47"/>
      <c r="F12" s="236"/>
      <c r="G12" s="237"/>
      <c r="H12" s="48"/>
      <c r="I12" s="47"/>
      <c r="J12" s="48"/>
      <c r="K12" s="47"/>
      <c r="L12" s="47"/>
      <c r="M12" s="236"/>
      <c r="N12" s="237"/>
      <c r="O12" s="123"/>
      <c r="P12" s="51"/>
      <c r="Q12" s="43">
        <f t="shared" si="0"/>
        <v>0</v>
      </c>
      <c r="U12" s="83" t="s">
        <v>9</v>
      </c>
      <c r="V12" s="73" t="s">
        <v>26</v>
      </c>
      <c r="W12" s="1" t="s">
        <v>126</v>
      </c>
      <c r="X12" s="1" t="s">
        <v>136</v>
      </c>
      <c r="Y12" s="29"/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thickBot="1" x14ac:dyDescent="0.25">
      <c r="A13" s="9">
        <v>4</v>
      </c>
      <c r="B13" s="47"/>
      <c r="C13" s="47"/>
      <c r="D13" s="49"/>
      <c r="E13" s="47"/>
      <c r="F13" s="236"/>
      <c r="G13" s="237"/>
      <c r="H13" s="48"/>
      <c r="I13" s="47"/>
      <c r="J13" s="48"/>
      <c r="K13" s="47"/>
      <c r="L13" s="47"/>
      <c r="M13" s="236"/>
      <c r="N13" s="237"/>
      <c r="O13" s="123"/>
      <c r="P13" s="51"/>
      <c r="Q13" s="43">
        <f t="shared" si="0"/>
        <v>0</v>
      </c>
      <c r="U13" s="90" t="s">
        <v>67</v>
      </c>
      <c r="V13" s="91" t="s">
        <v>147</v>
      </c>
      <c r="W13" s="91" t="s">
        <v>81</v>
      </c>
      <c r="X13" s="91"/>
      <c r="Y13" s="87"/>
      <c r="Z13" s="87"/>
      <c r="AA13" s="87"/>
      <c r="AB13" s="87"/>
      <c r="AC13" s="88"/>
      <c r="AD13" s="88"/>
      <c r="AE13" s="88"/>
      <c r="AF13" s="88"/>
      <c r="AG13" s="88"/>
      <c r="AH13" s="88"/>
      <c r="AI13" s="88"/>
      <c r="AJ13" s="88"/>
      <c r="AK13" s="89"/>
    </row>
    <row r="14" spans="1:37" s="1" customFormat="1" ht="27.75" customHeight="1" x14ac:dyDescent="0.2">
      <c r="A14" s="9">
        <v>5</v>
      </c>
      <c r="B14" s="47"/>
      <c r="C14" s="47"/>
      <c r="D14" s="47"/>
      <c r="E14" s="47"/>
      <c r="F14" s="236"/>
      <c r="G14" s="237"/>
      <c r="H14" s="48"/>
      <c r="I14" s="47"/>
      <c r="J14" s="48"/>
      <c r="K14" s="47"/>
      <c r="L14" s="47"/>
      <c r="M14" s="236"/>
      <c r="N14" s="237"/>
      <c r="O14" s="123"/>
      <c r="P14" s="51"/>
      <c r="Q14" s="43">
        <f t="shared" si="0"/>
        <v>0</v>
      </c>
      <c r="U14" s="34" t="s">
        <v>61</v>
      </c>
      <c r="V14" s="35" t="s">
        <v>73</v>
      </c>
      <c r="W14" s="35" t="s">
        <v>62</v>
      </c>
    </row>
    <row r="15" spans="1:37" s="1" customFormat="1" ht="27.75" customHeight="1" x14ac:dyDescent="0.2">
      <c r="A15" s="9">
        <v>6</v>
      </c>
      <c r="B15" s="47"/>
      <c r="C15" s="47"/>
      <c r="D15" s="49"/>
      <c r="E15" s="47"/>
      <c r="F15" s="236"/>
      <c r="G15" s="237"/>
      <c r="H15" s="48"/>
      <c r="I15" s="47"/>
      <c r="J15" s="48"/>
      <c r="K15" s="47"/>
      <c r="L15" s="47"/>
      <c r="M15" s="236"/>
      <c r="N15" s="237"/>
      <c r="O15" s="123"/>
      <c r="P15" s="51"/>
      <c r="Q15" s="43">
        <f t="shared" si="0"/>
        <v>0</v>
      </c>
      <c r="U15" s="9" t="s">
        <v>47</v>
      </c>
      <c r="V15" s="9" t="s">
        <v>47</v>
      </c>
      <c r="W15" s="9" t="s">
        <v>46</v>
      </c>
    </row>
    <row r="16" spans="1:37" s="1" customFormat="1" ht="13.5" customHeight="1" x14ac:dyDescent="0.2">
      <c r="B16" s="277" t="s">
        <v>133</v>
      </c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125"/>
      <c r="P16" s="9" t="s">
        <v>31</v>
      </c>
      <c r="Q16" s="44">
        <f>IF(SUM(Q10:Q15)&gt;9999,0,600)</f>
        <v>600</v>
      </c>
      <c r="U16" s="9" t="s">
        <v>46</v>
      </c>
      <c r="V16" s="9" t="s">
        <v>46</v>
      </c>
      <c r="W16" s="9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23" x14ac:dyDescent="0.2">
      <c r="A17" s="1"/>
      <c r="M17" s="1"/>
      <c r="P17" s="24" t="s">
        <v>111</v>
      </c>
      <c r="V17" s="74" t="s">
        <v>124</v>
      </c>
      <c r="W17" s="75" t="s">
        <v>130</v>
      </c>
    </row>
    <row r="18" spans="1:23" x14ac:dyDescent="0.2">
      <c r="A18" s="1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33"/>
      <c r="L18" s="1"/>
      <c r="P18" s="100" t="s">
        <v>144</v>
      </c>
      <c r="Q18" s="101">
        <f>SUM(Q10:Q16)</f>
        <v>600</v>
      </c>
      <c r="V18" s="74" t="s">
        <v>124</v>
      </c>
      <c r="W18" s="75" t="s">
        <v>130</v>
      </c>
    </row>
    <row r="19" spans="1:23" ht="13.5" thickBot="1" x14ac:dyDescent="0.25">
      <c r="A19" s="1"/>
      <c r="B19" s="274" t="s">
        <v>120</v>
      </c>
      <c r="C19" s="275"/>
      <c r="D19" s="275"/>
      <c r="E19" s="275"/>
      <c r="F19" s="275"/>
      <c r="G19" s="275"/>
      <c r="H19" s="275"/>
      <c r="I19" s="276"/>
      <c r="J19" s="94" t="s">
        <v>119</v>
      </c>
      <c r="K19" s="33"/>
      <c r="L19" s="1"/>
      <c r="P19" s="258" t="s">
        <v>145</v>
      </c>
      <c r="Q19" s="260"/>
      <c r="V19" s="74" t="s">
        <v>124</v>
      </c>
      <c r="W19" s="75" t="s">
        <v>131</v>
      </c>
    </row>
    <row r="20" spans="1:23" ht="13.5" customHeight="1" thickBot="1" x14ac:dyDescent="0.25">
      <c r="B20" s="3" t="s">
        <v>27</v>
      </c>
      <c r="C20" s="270"/>
      <c r="D20" s="271"/>
      <c r="E20" s="271"/>
      <c r="F20" s="271"/>
      <c r="G20" s="271"/>
      <c r="H20" s="271"/>
      <c r="I20" s="271"/>
      <c r="J20" s="271"/>
      <c r="K20" s="271"/>
      <c r="L20" s="272"/>
      <c r="V20" s="74" t="s">
        <v>124</v>
      </c>
      <c r="W20" s="75" t="s">
        <v>132</v>
      </c>
    </row>
    <row r="21" spans="1:23" x14ac:dyDescent="0.2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  <c r="V21" s="74" t="s">
        <v>124</v>
      </c>
      <c r="W21" s="75" t="s">
        <v>132</v>
      </c>
    </row>
    <row r="22" spans="1:23" x14ac:dyDescent="0.2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</row>
    <row r="23" spans="1:23" x14ac:dyDescent="0.2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</row>
    <row r="24" spans="1:23" x14ac:dyDescent="0.2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</row>
    <row r="25" spans="1:23" x14ac:dyDescent="0.2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23" x14ac:dyDescent="0.2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N26" s="201" t="s">
        <v>254</v>
      </c>
      <c r="O26" s="201"/>
      <c r="P26" s="201"/>
      <c r="Q26" s="295"/>
    </row>
    <row r="27" spans="1:23" ht="13.5" thickBot="1" x14ac:dyDescent="0.25"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N27" s="201" t="s">
        <v>255</v>
      </c>
      <c r="O27" s="201"/>
      <c r="P27" s="201"/>
      <c r="Q27" s="295"/>
    </row>
    <row r="28" spans="1:23" x14ac:dyDescent="0.2">
      <c r="B28" s="257" t="s">
        <v>28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N28" s="23" t="s">
        <v>25</v>
      </c>
      <c r="O28" s="201" t="s">
        <v>256</v>
      </c>
      <c r="P28" s="201"/>
      <c r="Q28" s="295"/>
    </row>
    <row r="29" spans="1:23" x14ac:dyDescent="0.2">
      <c r="B29" s="201" t="s">
        <v>104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N29" s="1" t="s">
        <v>122</v>
      </c>
      <c r="O29" s="201" t="s">
        <v>222</v>
      </c>
      <c r="P29" s="201"/>
      <c r="Q29" s="201"/>
    </row>
    <row r="30" spans="1:23" x14ac:dyDescent="0.2">
      <c r="B30" s="256" t="s">
        <v>151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N30" s="1" t="s">
        <v>223</v>
      </c>
      <c r="O30" t="s">
        <v>228</v>
      </c>
    </row>
    <row r="31" spans="1:23" x14ac:dyDescent="0.2">
      <c r="B31" s="256" t="s">
        <v>148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</row>
  </sheetData>
  <mergeCells count="43">
    <mergeCell ref="J6:L6"/>
    <mergeCell ref="N6:Q6"/>
    <mergeCell ref="C20:L20"/>
    <mergeCell ref="B21:L21"/>
    <mergeCell ref="F10:G10"/>
    <mergeCell ref="F11:G11"/>
    <mergeCell ref="F12:G12"/>
    <mergeCell ref="F13:G13"/>
    <mergeCell ref="M12:N12"/>
    <mergeCell ref="M13:N13"/>
    <mergeCell ref="M14:N14"/>
    <mergeCell ref="M15:N15"/>
    <mergeCell ref="N8:P8"/>
    <mergeCell ref="P19:Q19"/>
    <mergeCell ref="M10:N10"/>
    <mergeCell ref="M11:N11"/>
    <mergeCell ref="B1:Q1"/>
    <mergeCell ref="M3:N3"/>
    <mergeCell ref="J4:L4"/>
    <mergeCell ref="M4:M5"/>
    <mergeCell ref="J5:L5"/>
    <mergeCell ref="N5:Q5"/>
    <mergeCell ref="O3:Q3"/>
    <mergeCell ref="O4:P4"/>
    <mergeCell ref="B31:L31"/>
    <mergeCell ref="B30:L30"/>
    <mergeCell ref="B27:L27"/>
    <mergeCell ref="B26:L26"/>
    <mergeCell ref="B29:L29"/>
    <mergeCell ref="B28:L28"/>
    <mergeCell ref="O29:Q29"/>
    <mergeCell ref="N26:P26"/>
    <mergeCell ref="N27:P27"/>
    <mergeCell ref="O28:P28"/>
    <mergeCell ref="B22:L22"/>
    <mergeCell ref="B23:L23"/>
    <mergeCell ref="B24:L24"/>
    <mergeCell ref="B25:L25"/>
    <mergeCell ref="F14:G14"/>
    <mergeCell ref="F15:G15"/>
    <mergeCell ref="B19:I19"/>
    <mergeCell ref="B16:N16"/>
    <mergeCell ref="B18:J18"/>
  </mergeCells>
  <phoneticPr fontId="1"/>
  <dataValidations count="13">
    <dataValidation type="list" allowBlank="1" showInputMessage="1" showErrorMessage="1" sqref="B10:B15" xr:uid="{00000000-0002-0000-0300-000000000000}">
      <formula1>$V$2:$W$2</formula1>
    </dataValidation>
    <dataValidation type="list" allowBlank="1" showInputMessage="1" showErrorMessage="1" sqref="C10:C15" xr:uid="{00000000-0002-0000-0300-000001000000}">
      <formula1>$W$3:$AF$3</formula1>
    </dataValidation>
    <dataValidation type="list" allowBlank="1" showInputMessage="1" showErrorMessage="1" sqref="E10:E15" xr:uid="{00000000-0002-0000-0300-000002000000}">
      <formula1>$V$4:$W$4</formula1>
    </dataValidation>
    <dataValidation type="list" allowBlank="1" showInputMessage="1" showErrorMessage="1" sqref="I10:I15" xr:uid="{00000000-0002-0000-0300-000003000000}">
      <formula1>$V$6:$AI$6</formula1>
    </dataValidation>
    <dataValidation type="list" allowBlank="1" showInputMessage="1" showErrorMessage="1" sqref="J10:J15" xr:uid="{00000000-0002-0000-0300-000004000000}">
      <formula1>$V$8:$W$8</formula1>
    </dataValidation>
    <dataValidation type="list" allowBlank="1" showInputMessage="1" showErrorMessage="1" sqref="K10:K15" xr:uid="{00000000-0002-0000-0300-000005000000}">
      <formula1>$V$9:$AK$9</formula1>
    </dataValidation>
    <dataValidation type="list" allowBlank="1" showInputMessage="1" showErrorMessage="1" sqref="L10:L15" xr:uid="{00000000-0002-0000-0300-000006000000}">
      <formula1>$V$10:$Z$10</formula1>
    </dataValidation>
    <dataValidation type="list" allowBlank="1" showInputMessage="1" showErrorMessage="1" sqref="M10:M15" xr:uid="{00000000-0002-0000-0300-000007000000}">
      <formula1>$V$11:$Y$11</formula1>
    </dataValidation>
    <dataValidation type="list" allowBlank="1" showInputMessage="1" showErrorMessage="1" sqref="J19" xr:uid="{00000000-0002-0000-0300-000008000000}">
      <formula1>$R$10:$S$10</formula1>
    </dataValidation>
    <dataValidation type="list" allowBlank="1" showInputMessage="1" showErrorMessage="1" sqref="H10:H15" xr:uid="{00000000-0002-0000-0300-000009000000}">
      <formula1>$W$12:$X$12</formula1>
    </dataValidation>
    <dataValidation type="list" allowBlank="1" showInputMessage="1" showErrorMessage="1" sqref="D10:D15" xr:uid="{00000000-0002-0000-0300-00000A000000}">
      <formula1>"1,2,3,4,5"</formula1>
    </dataValidation>
    <dataValidation type="list" allowBlank="1" showInputMessage="1" showErrorMessage="1" sqref="O10:O15" xr:uid="{00000000-0002-0000-0300-00000B000000}">
      <formula1>"男,女"</formula1>
    </dataValidation>
    <dataValidation type="list" allowBlank="1" showInputMessage="1" showErrorMessage="1" sqref="F10:G15" xr:uid="{00000000-0002-0000-0300-00000C000000}">
      <formula1>$V$5:$Y$5</formula1>
    </dataValidation>
  </dataValidations>
  <hyperlinks>
    <hyperlink ref="O29" r:id="rId1" display="info@scherma-jpn.com" xr:uid="{00000000-0004-0000-03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K31"/>
  <sheetViews>
    <sheetView showGridLines="0" topLeftCell="A14" zoomScaleNormal="100" zoomScaleSheetLayoutView="100" workbookViewId="0">
      <selection activeCell="N26" sqref="N26:P28"/>
    </sheetView>
  </sheetViews>
  <sheetFormatPr defaultColWidth="9"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9.26953125" bestFit="1" customWidth="1"/>
    <col min="6" max="6" width="6.6328125" customWidth="1"/>
    <col min="7" max="7" width="6.453125" customWidth="1"/>
    <col min="8" max="9" width="9" bestFit="1" customWidth="1"/>
    <col min="10" max="10" width="8.26953125" bestFit="1" customWidth="1"/>
    <col min="11" max="11" width="8.6328125" customWidth="1"/>
    <col min="12" max="12" width="7.7265625" bestFit="1" customWidth="1"/>
    <col min="13" max="13" width="7.6328125" customWidth="1"/>
    <col min="14" max="14" width="8.36328125" customWidth="1"/>
    <col min="15" max="15" width="6.08984375" hidden="1" customWidth="1"/>
    <col min="16" max="16" width="31.90625" customWidth="1"/>
    <col min="17" max="17" width="14.6328125" customWidth="1"/>
    <col min="18" max="19" width="8.36328125" hidden="1" customWidth="1"/>
    <col min="20" max="20" width="0" hidden="1" customWidth="1"/>
    <col min="21" max="21" width="15.08984375" hidden="1" customWidth="1"/>
    <col min="22" max="22" width="16" hidden="1" customWidth="1"/>
    <col min="23" max="23" width="16.08984375" hidden="1" customWidth="1"/>
    <col min="24" max="25" width="16" hidden="1" customWidth="1"/>
    <col min="26" max="26" width="7" hidden="1" customWidth="1"/>
    <col min="27" max="27" width="11.36328125" hidden="1" customWidth="1"/>
    <col min="28" max="28" width="9.36328125" hidden="1" customWidth="1"/>
    <col min="29" max="29" width="9.453125" hidden="1" customWidth="1"/>
    <col min="30" max="30" width="6.6328125" hidden="1" customWidth="1"/>
    <col min="31" max="31" width="8.08984375" hidden="1" customWidth="1"/>
    <col min="32" max="32" width="8.6328125" hidden="1" customWidth="1"/>
    <col min="33" max="33" width="13.08984375" hidden="1" customWidth="1"/>
    <col min="34" max="34" width="14.7265625" hidden="1" customWidth="1"/>
    <col min="35" max="35" width="14.6328125" hidden="1" customWidth="1"/>
    <col min="36" max="37" width="5.26953125" hidden="1" customWidth="1"/>
    <col min="38" max="40" width="0" hidden="1" customWidth="1"/>
  </cols>
  <sheetData>
    <row r="1" spans="1:37" ht="42.5" thickTop="1" thickBot="1" x14ac:dyDescent="0.25">
      <c r="B1" s="263" t="s">
        <v>18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5"/>
    </row>
    <row r="2" spans="1:37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76" t="s">
        <v>54</v>
      </c>
      <c r="V2" s="77" t="s">
        <v>3</v>
      </c>
      <c r="W2" s="77" t="s">
        <v>4</v>
      </c>
      <c r="X2" s="77" t="s">
        <v>55</v>
      </c>
      <c r="Y2" s="78"/>
      <c r="Z2" s="79"/>
      <c r="AA2" s="79"/>
      <c r="AB2" s="80"/>
      <c r="AC2" s="81"/>
      <c r="AD2" s="81"/>
      <c r="AE2" s="81"/>
      <c r="AF2" s="81"/>
      <c r="AG2" s="81"/>
      <c r="AH2" s="81"/>
      <c r="AI2" s="81"/>
      <c r="AJ2" s="81"/>
      <c r="AK2" s="82"/>
    </row>
    <row r="3" spans="1:37" ht="14" thickTop="1" thickBot="1" x14ac:dyDescent="0.25">
      <c r="M3" s="266" t="s">
        <v>0</v>
      </c>
      <c r="N3" s="267"/>
      <c r="O3" s="278"/>
      <c r="P3" s="192"/>
      <c r="Q3" s="193"/>
      <c r="U3" s="83" t="s">
        <v>5</v>
      </c>
      <c r="V3" s="34">
        <v>5</v>
      </c>
      <c r="W3" s="56" t="s">
        <v>34</v>
      </c>
      <c r="X3" s="57">
        <v>6</v>
      </c>
      <c r="Y3" s="58" t="s">
        <v>35</v>
      </c>
      <c r="Z3" s="57">
        <v>7</v>
      </c>
      <c r="AA3" s="58" t="s">
        <v>36</v>
      </c>
      <c r="AB3" s="57">
        <v>8</v>
      </c>
      <c r="AC3" s="34" t="s">
        <v>56</v>
      </c>
      <c r="AD3" s="34">
        <v>9</v>
      </c>
      <c r="AE3" s="34" t="s">
        <v>57</v>
      </c>
      <c r="AF3" s="34">
        <v>10</v>
      </c>
      <c r="AG3" s="23"/>
      <c r="AH3" s="23"/>
      <c r="AI3" s="23"/>
      <c r="AJ3" s="23"/>
      <c r="AK3" s="84"/>
    </row>
    <row r="4" spans="1:37" ht="18" customHeight="1" thickTop="1" x14ac:dyDescent="0.2">
      <c r="I4" s="4" t="s">
        <v>1</v>
      </c>
      <c r="J4" s="245" t="str">
        <f>PHONETIC(J5)</f>
        <v/>
      </c>
      <c r="K4" s="245"/>
      <c r="L4" s="245"/>
      <c r="M4" s="268" t="s">
        <v>22</v>
      </c>
      <c r="N4" s="132" t="s">
        <v>24</v>
      </c>
      <c r="O4" s="279"/>
      <c r="P4" s="279"/>
      <c r="Q4" s="134"/>
      <c r="U4" s="83" t="s">
        <v>58</v>
      </c>
      <c r="V4" s="59" t="s">
        <v>59</v>
      </c>
      <c r="W4" s="60" t="s">
        <v>60</v>
      </c>
      <c r="X4" s="29"/>
      <c r="Y4" s="61"/>
      <c r="Z4" s="29"/>
      <c r="AA4" s="61"/>
      <c r="AB4" s="29"/>
      <c r="AC4" s="23"/>
      <c r="AD4" s="23"/>
      <c r="AE4" s="23"/>
      <c r="AF4" s="23"/>
      <c r="AG4" s="23"/>
      <c r="AH4" s="23"/>
      <c r="AI4" s="23"/>
      <c r="AJ4" s="23"/>
      <c r="AK4" s="84"/>
    </row>
    <row r="5" spans="1:37" ht="26.25" customHeight="1" x14ac:dyDescent="0.2">
      <c r="I5" s="5" t="s">
        <v>21</v>
      </c>
      <c r="J5" s="246"/>
      <c r="K5" s="246"/>
      <c r="L5" s="246"/>
      <c r="M5" s="269"/>
      <c r="N5" s="247"/>
      <c r="O5" s="247"/>
      <c r="P5" s="247"/>
      <c r="Q5" s="248"/>
      <c r="U5" s="83" t="s">
        <v>86</v>
      </c>
      <c r="V5" s="39" t="s">
        <v>112</v>
      </c>
      <c r="W5" s="39" t="s">
        <v>113</v>
      </c>
      <c r="X5" s="62" t="s">
        <v>114</v>
      </c>
      <c r="Y5" s="62" t="s">
        <v>115</v>
      </c>
      <c r="Z5" s="63"/>
      <c r="AA5" s="29"/>
      <c r="AB5" s="29"/>
      <c r="AC5" s="23"/>
      <c r="AD5" s="23"/>
      <c r="AE5" s="23"/>
      <c r="AF5" s="23"/>
      <c r="AG5" s="23"/>
      <c r="AH5" s="23"/>
      <c r="AI5" s="23"/>
      <c r="AJ5" s="23"/>
      <c r="AK5" s="84"/>
    </row>
    <row r="6" spans="1:37" ht="26.5" thickBot="1" x14ac:dyDescent="0.25">
      <c r="I6" s="6" t="s">
        <v>23</v>
      </c>
      <c r="J6" s="249"/>
      <c r="K6" s="249"/>
      <c r="L6" s="249"/>
      <c r="M6" s="136" t="s">
        <v>122</v>
      </c>
      <c r="N6" s="250"/>
      <c r="O6" s="250"/>
      <c r="P6" s="251"/>
      <c r="Q6" s="252"/>
      <c r="U6" s="83" t="s">
        <v>37</v>
      </c>
      <c r="V6" s="39" t="s">
        <v>200</v>
      </c>
      <c r="W6" s="63" t="s">
        <v>201</v>
      </c>
      <c r="X6" s="39" t="s">
        <v>202</v>
      </c>
      <c r="Y6" s="39" t="s">
        <v>203</v>
      </c>
      <c r="Z6" s="63" t="s">
        <v>245</v>
      </c>
      <c r="AA6" s="63" t="s">
        <v>238</v>
      </c>
      <c r="AB6" s="67" t="s">
        <v>244</v>
      </c>
      <c r="AC6" s="63" t="s">
        <v>210</v>
      </c>
      <c r="AD6" s="63" t="s">
        <v>211</v>
      </c>
      <c r="AE6" s="63" t="s">
        <v>240</v>
      </c>
      <c r="AF6" s="63" t="s">
        <v>241</v>
      </c>
      <c r="AG6" s="63" t="s">
        <v>246</v>
      </c>
      <c r="AH6" s="63" t="s">
        <v>247</v>
      </c>
      <c r="AJ6" s="23"/>
      <c r="AK6" s="84"/>
    </row>
    <row r="7" spans="1:37" ht="13.5" thickTop="1" x14ac:dyDescent="0.2">
      <c r="U7" s="83" t="s">
        <v>100</v>
      </c>
      <c r="V7" s="67" t="s">
        <v>76</v>
      </c>
      <c r="W7" s="67" t="s">
        <v>46</v>
      </c>
      <c r="X7" s="67" t="s">
        <v>47</v>
      </c>
      <c r="Y7" s="29"/>
      <c r="Z7" s="29"/>
      <c r="AA7" s="29"/>
      <c r="AB7" s="29"/>
      <c r="AC7" s="23"/>
      <c r="AD7" s="23"/>
      <c r="AE7" s="23"/>
      <c r="AF7" s="23"/>
      <c r="AG7" s="23"/>
      <c r="AH7" s="23"/>
      <c r="AI7" s="23"/>
      <c r="AJ7" s="23"/>
      <c r="AK7" s="84"/>
    </row>
    <row r="8" spans="1:37" x14ac:dyDescent="0.2">
      <c r="N8" s="280"/>
      <c r="O8" s="280"/>
      <c r="P8" s="280"/>
      <c r="U8" s="83" t="s">
        <v>80</v>
      </c>
      <c r="V8" s="57" t="s">
        <v>82</v>
      </c>
      <c r="W8" s="57" t="s">
        <v>81</v>
      </c>
      <c r="X8" s="29"/>
      <c r="Y8" s="29"/>
      <c r="Z8" s="29"/>
      <c r="AA8" s="29"/>
      <c r="AB8" s="29"/>
      <c r="AC8" s="23"/>
      <c r="AD8" s="23"/>
      <c r="AE8" s="23"/>
      <c r="AF8" s="23"/>
      <c r="AG8" s="23"/>
      <c r="AH8" s="23"/>
      <c r="AI8" s="23"/>
      <c r="AJ8" s="23"/>
      <c r="AK8" s="84"/>
    </row>
    <row r="9" spans="1:37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20</v>
      </c>
      <c r="F9" s="92" t="s">
        <v>150</v>
      </c>
      <c r="G9" s="46" t="s">
        <v>70</v>
      </c>
      <c r="H9" s="7" t="s">
        <v>135</v>
      </c>
      <c r="I9" s="7" t="s">
        <v>32</v>
      </c>
      <c r="J9" s="7" t="s">
        <v>7</v>
      </c>
      <c r="K9" s="7" t="s">
        <v>33</v>
      </c>
      <c r="L9" s="9" t="s">
        <v>11</v>
      </c>
      <c r="M9" s="92" t="s">
        <v>15</v>
      </c>
      <c r="N9" s="46" t="s">
        <v>10</v>
      </c>
      <c r="O9" s="46" t="s">
        <v>220</v>
      </c>
      <c r="P9" s="9" t="s">
        <v>8</v>
      </c>
      <c r="Q9" s="9" t="s">
        <v>29</v>
      </c>
      <c r="R9" s="53" t="s">
        <v>82</v>
      </c>
      <c r="S9" s="54" t="s">
        <v>26</v>
      </c>
      <c r="U9" s="83" t="s">
        <v>101</v>
      </c>
      <c r="V9" s="34" t="s">
        <v>61</v>
      </c>
      <c r="W9" s="57" t="s">
        <v>83</v>
      </c>
      <c r="X9" s="57" t="s">
        <v>79</v>
      </c>
      <c r="Y9" s="65" t="s">
        <v>62</v>
      </c>
      <c r="Z9" s="65" t="s">
        <v>77</v>
      </c>
      <c r="AA9" s="65" t="s">
        <v>16</v>
      </c>
      <c r="AB9" s="65" t="s">
        <v>78</v>
      </c>
      <c r="AC9" s="68" t="s">
        <v>94</v>
      </c>
      <c r="AD9" s="68" t="s">
        <v>73</v>
      </c>
      <c r="AE9" s="68" t="s">
        <v>89</v>
      </c>
      <c r="AF9" s="68" t="s">
        <v>88</v>
      </c>
      <c r="AG9" s="68" t="s">
        <v>95</v>
      </c>
      <c r="AH9" s="68" t="s">
        <v>96</v>
      </c>
      <c r="AI9" s="68" t="s">
        <v>97</v>
      </c>
      <c r="AJ9" s="68" t="s">
        <v>98</v>
      </c>
      <c r="AK9" s="86" t="s">
        <v>99</v>
      </c>
    </row>
    <row r="10" spans="1:37" s="1" customFormat="1" ht="27.75" customHeight="1" x14ac:dyDescent="0.2">
      <c r="A10" s="9">
        <v>1</v>
      </c>
      <c r="B10" s="47"/>
      <c r="C10" s="47"/>
      <c r="D10" s="47"/>
      <c r="E10" s="47"/>
      <c r="F10" s="236"/>
      <c r="G10" s="237"/>
      <c r="H10" s="48"/>
      <c r="I10" s="47"/>
      <c r="J10" s="48"/>
      <c r="K10" s="47"/>
      <c r="L10" s="47"/>
      <c r="M10" s="236"/>
      <c r="N10" s="237"/>
      <c r="O10" s="123"/>
      <c r="P10" s="50"/>
      <c r="Q10" s="43">
        <f>D10*(IF(J10=$R$9,8500,8200)+IF(H10=$S$9,300,0))</f>
        <v>0</v>
      </c>
      <c r="R10" s="1" t="s">
        <v>119</v>
      </c>
      <c r="S10" s="1" t="s">
        <v>118</v>
      </c>
      <c r="U10" s="83" t="s">
        <v>102</v>
      </c>
      <c r="V10" s="69" t="s">
        <v>13</v>
      </c>
      <c r="W10" s="69" t="s">
        <v>12</v>
      </c>
      <c r="X10" s="69" t="s">
        <v>14</v>
      </c>
      <c r="Y10" s="69" t="s">
        <v>64</v>
      </c>
      <c r="Z10" s="70" t="s">
        <v>65</v>
      </c>
      <c r="AA10" s="71"/>
      <c r="AB10" s="72"/>
      <c r="AC10" s="23"/>
      <c r="AD10" s="23"/>
      <c r="AE10" s="23"/>
      <c r="AF10" s="23"/>
      <c r="AG10" s="23"/>
      <c r="AH10" s="23"/>
      <c r="AI10" s="23"/>
      <c r="AJ10" s="23"/>
      <c r="AK10" s="84"/>
    </row>
    <row r="11" spans="1:37" s="1" customFormat="1" ht="27.75" customHeight="1" x14ac:dyDescent="0.2">
      <c r="A11" s="9">
        <v>2</v>
      </c>
      <c r="B11" s="47"/>
      <c r="C11" s="47"/>
      <c r="D11" s="49"/>
      <c r="E11" s="47"/>
      <c r="F11" s="236"/>
      <c r="G11" s="237"/>
      <c r="H11" s="48"/>
      <c r="I11" s="47"/>
      <c r="J11" s="48"/>
      <c r="K11" s="47"/>
      <c r="L11" s="47"/>
      <c r="M11" s="236"/>
      <c r="N11" s="237"/>
      <c r="O11" s="123"/>
      <c r="P11" s="51"/>
      <c r="Q11" s="43">
        <f t="shared" ref="Q11:Q15" si="0">D11*(IF(J11=$R$9,8500,8200)+IF(H11=$S$9,300,0))</f>
        <v>0</v>
      </c>
      <c r="U11" s="83" t="s">
        <v>103</v>
      </c>
      <c r="V11" s="73" t="s">
        <v>186</v>
      </c>
      <c r="W11" s="74" t="s">
        <v>187</v>
      </c>
      <c r="X11" s="74" t="s">
        <v>188</v>
      </c>
      <c r="Y11" s="74" t="s">
        <v>189</v>
      </c>
      <c r="Z11" s="29"/>
      <c r="AA11" s="29"/>
      <c r="AB11" s="29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9">
        <v>3</v>
      </c>
      <c r="B12" s="47"/>
      <c r="C12" s="47"/>
      <c r="D12" s="47"/>
      <c r="E12" s="47"/>
      <c r="F12" s="236"/>
      <c r="G12" s="237"/>
      <c r="H12" s="48"/>
      <c r="I12" s="47"/>
      <c r="J12" s="48"/>
      <c r="K12" s="47"/>
      <c r="L12" s="47"/>
      <c r="M12" s="236"/>
      <c r="N12" s="237"/>
      <c r="O12" s="123"/>
      <c r="P12" s="51"/>
      <c r="Q12" s="43">
        <f t="shared" si="0"/>
        <v>0</v>
      </c>
      <c r="U12" s="83" t="s">
        <v>9</v>
      </c>
      <c r="V12" s="73" t="s">
        <v>26</v>
      </c>
      <c r="W12" s="1" t="s">
        <v>126</v>
      </c>
      <c r="X12" s="1" t="s">
        <v>127</v>
      </c>
      <c r="Y12" s="29"/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thickBot="1" x14ac:dyDescent="0.25">
      <c r="A13" s="9">
        <v>4</v>
      </c>
      <c r="B13" s="47"/>
      <c r="C13" s="47"/>
      <c r="D13" s="49"/>
      <c r="E13" s="47"/>
      <c r="F13" s="236"/>
      <c r="G13" s="237"/>
      <c r="H13" s="48"/>
      <c r="I13" s="47"/>
      <c r="J13" s="48"/>
      <c r="K13" s="47"/>
      <c r="L13" s="47"/>
      <c r="M13" s="236"/>
      <c r="N13" s="237"/>
      <c r="O13" s="123"/>
      <c r="P13" s="51"/>
      <c r="Q13" s="43">
        <f t="shared" si="0"/>
        <v>0</v>
      </c>
      <c r="U13" s="90" t="s">
        <v>67</v>
      </c>
      <c r="V13" s="91" t="s">
        <v>105</v>
      </c>
      <c r="W13" s="91" t="s">
        <v>81</v>
      </c>
      <c r="X13" s="91"/>
      <c r="Y13" s="87"/>
      <c r="Z13" s="87"/>
      <c r="AA13" s="87"/>
      <c r="AB13" s="87"/>
      <c r="AC13" s="88"/>
      <c r="AD13" s="88"/>
      <c r="AE13" s="88"/>
      <c r="AF13" s="88"/>
      <c r="AG13" s="88"/>
      <c r="AH13" s="88"/>
      <c r="AI13" s="88"/>
      <c r="AJ13" s="88"/>
      <c r="AK13" s="89"/>
    </row>
    <row r="14" spans="1:37" s="1" customFormat="1" ht="27.75" customHeight="1" x14ac:dyDescent="0.2">
      <c r="A14" s="9">
        <v>5</v>
      </c>
      <c r="B14" s="47"/>
      <c r="C14" s="47"/>
      <c r="D14" s="47"/>
      <c r="E14" s="47"/>
      <c r="F14" s="236"/>
      <c r="G14" s="237"/>
      <c r="H14" s="48"/>
      <c r="I14" s="47"/>
      <c r="J14" s="48"/>
      <c r="K14" s="47"/>
      <c r="L14" s="47"/>
      <c r="M14" s="236"/>
      <c r="N14" s="237"/>
      <c r="O14" s="123"/>
      <c r="P14" s="51"/>
      <c r="Q14" s="43">
        <f t="shared" si="0"/>
        <v>0</v>
      </c>
      <c r="U14" s="34" t="s">
        <v>61</v>
      </c>
      <c r="V14" s="35" t="s">
        <v>73</v>
      </c>
      <c r="W14" s="35" t="s">
        <v>62</v>
      </c>
    </row>
    <row r="15" spans="1:37" s="1" customFormat="1" ht="27.75" customHeight="1" x14ac:dyDescent="0.2">
      <c r="A15" s="9">
        <v>6</v>
      </c>
      <c r="B15" s="47"/>
      <c r="C15" s="47"/>
      <c r="D15" s="49"/>
      <c r="E15" s="47"/>
      <c r="F15" s="236"/>
      <c r="G15" s="237"/>
      <c r="H15" s="48"/>
      <c r="I15" s="47"/>
      <c r="J15" s="48"/>
      <c r="K15" s="47"/>
      <c r="L15" s="47"/>
      <c r="M15" s="236"/>
      <c r="N15" s="237"/>
      <c r="O15" s="123"/>
      <c r="P15" s="51"/>
      <c r="Q15" s="43">
        <f t="shared" si="0"/>
        <v>0</v>
      </c>
      <c r="U15" s="9" t="s">
        <v>47</v>
      </c>
      <c r="V15" s="9" t="s">
        <v>47</v>
      </c>
      <c r="W15" s="9" t="s">
        <v>46</v>
      </c>
    </row>
    <row r="16" spans="1:37" s="1" customFormat="1" ht="13.5" customHeight="1" x14ac:dyDescent="0.2">
      <c r="B16" s="277" t="s">
        <v>133</v>
      </c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125"/>
      <c r="P16" s="9" t="s">
        <v>31</v>
      </c>
      <c r="Q16" s="44">
        <f>IF(SUM(Q10:Q15)&gt;9999,0,600)</f>
        <v>600</v>
      </c>
      <c r="U16" s="9" t="s">
        <v>46</v>
      </c>
      <c r="V16" s="9" t="s">
        <v>46</v>
      </c>
      <c r="W16" s="9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23" x14ac:dyDescent="0.2">
      <c r="A17" s="1"/>
      <c r="M17" s="1"/>
      <c r="P17" s="24" t="s">
        <v>111</v>
      </c>
      <c r="V17" s="74" t="s">
        <v>123</v>
      </c>
      <c r="W17" s="75" t="s">
        <v>129</v>
      </c>
    </row>
    <row r="18" spans="1:23" x14ac:dyDescent="0.2">
      <c r="A18" s="1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33"/>
      <c r="L18" s="1"/>
      <c r="P18" s="100" t="s">
        <v>144</v>
      </c>
      <c r="Q18" s="101">
        <f>SUM(Q10:Q16)</f>
        <v>600</v>
      </c>
      <c r="V18" s="74" t="s">
        <v>123</v>
      </c>
      <c r="W18" s="75" t="s">
        <v>129</v>
      </c>
    </row>
    <row r="19" spans="1:23" ht="13.5" thickBot="1" x14ac:dyDescent="0.25">
      <c r="A19" s="1"/>
      <c r="B19" s="274" t="s">
        <v>120</v>
      </c>
      <c r="C19" s="275"/>
      <c r="D19" s="275"/>
      <c r="E19" s="275"/>
      <c r="F19" s="275"/>
      <c r="G19" s="275"/>
      <c r="H19" s="275"/>
      <c r="I19" s="276"/>
      <c r="J19" s="94" t="s">
        <v>119</v>
      </c>
      <c r="K19" s="33"/>
      <c r="L19" s="1"/>
      <c r="P19" s="258" t="s">
        <v>145</v>
      </c>
      <c r="Q19" s="260"/>
      <c r="V19" s="74" t="s">
        <v>123</v>
      </c>
      <c r="W19" s="75" t="s">
        <v>128</v>
      </c>
    </row>
    <row r="20" spans="1:23" ht="13.5" customHeight="1" thickBot="1" x14ac:dyDescent="0.25">
      <c r="B20" s="3" t="s">
        <v>27</v>
      </c>
      <c r="C20" s="270"/>
      <c r="D20" s="271"/>
      <c r="E20" s="271"/>
      <c r="F20" s="271"/>
      <c r="G20" s="271"/>
      <c r="H20" s="271"/>
      <c r="I20" s="271"/>
      <c r="J20" s="271"/>
      <c r="K20" s="271"/>
      <c r="L20" s="272"/>
      <c r="V20" s="74" t="s">
        <v>123</v>
      </c>
      <c r="W20" s="75" t="s">
        <v>128</v>
      </c>
    </row>
    <row r="21" spans="1:23" x14ac:dyDescent="0.2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  <c r="V21" s="74" t="s">
        <v>123</v>
      </c>
      <c r="W21" s="75" t="s">
        <v>128</v>
      </c>
    </row>
    <row r="22" spans="1:23" x14ac:dyDescent="0.2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</row>
    <row r="23" spans="1:23" x14ac:dyDescent="0.2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</row>
    <row r="24" spans="1:23" x14ac:dyDescent="0.2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</row>
    <row r="25" spans="1:23" x14ac:dyDescent="0.2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23" x14ac:dyDescent="0.2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N26" s="201" t="s">
        <v>254</v>
      </c>
      <c r="O26" s="201"/>
      <c r="P26" s="201"/>
      <c r="Q26" s="295"/>
    </row>
    <row r="27" spans="1:23" ht="13.5" thickBot="1" x14ac:dyDescent="0.25"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N27" s="201" t="s">
        <v>255</v>
      </c>
      <c r="O27" s="201"/>
      <c r="P27" s="201"/>
      <c r="Q27" s="295"/>
    </row>
    <row r="28" spans="1:23" x14ac:dyDescent="0.2">
      <c r="B28" s="257" t="s">
        <v>28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N28" s="23" t="s">
        <v>25</v>
      </c>
      <c r="O28" s="201" t="s">
        <v>256</v>
      </c>
      <c r="P28" s="201"/>
      <c r="Q28" s="295"/>
    </row>
    <row r="29" spans="1:23" x14ac:dyDescent="0.2">
      <c r="B29" s="201" t="s">
        <v>104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N29" s="1" t="s">
        <v>122</v>
      </c>
      <c r="O29" s="201" t="s">
        <v>222</v>
      </c>
      <c r="P29" s="201"/>
      <c r="Q29" s="201"/>
    </row>
    <row r="30" spans="1:23" x14ac:dyDescent="0.2">
      <c r="B30" s="256" t="s">
        <v>151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N30" s="1" t="s">
        <v>223</v>
      </c>
      <c r="O30" t="s">
        <v>228</v>
      </c>
    </row>
    <row r="31" spans="1:23" x14ac:dyDescent="0.2">
      <c r="B31" s="256" t="s">
        <v>148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</row>
  </sheetData>
  <mergeCells count="43">
    <mergeCell ref="B29:L29"/>
    <mergeCell ref="O29:Q29"/>
    <mergeCell ref="B30:L30"/>
    <mergeCell ref="B31:L31"/>
    <mergeCell ref="B26:L26"/>
    <mergeCell ref="B27:L27"/>
    <mergeCell ref="B28:L28"/>
    <mergeCell ref="N26:P26"/>
    <mergeCell ref="N27:P27"/>
    <mergeCell ref="O28:P28"/>
    <mergeCell ref="B25:L25"/>
    <mergeCell ref="F15:G15"/>
    <mergeCell ref="M15:N15"/>
    <mergeCell ref="B16:N16"/>
    <mergeCell ref="B18:J18"/>
    <mergeCell ref="B19:I19"/>
    <mergeCell ref="C20:L20"/>
    <mergeCell ref="B21:L21"/>
    <mergeCell ref="B22:L22"/>
    <mergeCell ref="B23:L23"/>
    <mergeCell ref="B24:L24"/>
    <mergeCell ref="P19:Q19"/>
    <mergeCell ref="F12:G12"/>
    <mergeCell ref="M12:N12"/>
    <mergeCell ref="F13:G13"/>
    <mergeCell ref="M13:N13"/>
    <mergeCell ref="F14:G14"/>
    <mergeCell ref="M14:N14"/>
    <mergeCell ref="F11:G11"/>
    <mergeCell ref="M11:N11"/>
    <mergeCell ref="B1:Q1"/>
    <mergeCell ref="M3:N3"/>
    <mergeCell ref="O3:Q3"/>
    <mergeCell ref="J4:L4"/>
    <mergeCell ref="M4:M5"/>
    <mergeCell ref="O4:P4"/>
    <mergeCell ref="J5:L5"/>
    <mergeCell ref="N5:Q5"/>
    <mergeCell ref="J6:L6"/>
    <mergeCell ref="N6:Q6"/>
    <mergeCell ref="N8:P8"/>
    <mergeCell ref="F10:G10"/>
    <mergeCell ref="M10:N10"/>
  </mergeCells>
  <phoneticPr fontId="1"/>
  <dataValidations count="13">
    <dataValidation type="list" allowBlank="1" showInputMessage="1" showErrorMessage="1" sqref="F10:G15" xr:uid="{00000000-0002-0000-0400-000000000000}">
      <formula1>$V$5:$Y$5</formula1>
    </dataValidation>
    <dataValidation type="list" allowBlank="1" showInputMessage="1" showErrorMessage="1" sqref="O10:O15" xr:uid="{00000000-0002-0000-0400-000001000000}">
      <formula1>"男,女"</formula1>
    </dataValidation>
    <dataValidation type="list" allowBlank="1" showInputMessage="1" showErrorMessage="1" sqref="D10:D15" xr:uid="{00000000-0002-0000-0400-000002000000}">
      <formula1>"1,2,3,4,5"</formula1>
    </dataValidation>
    <dataValidation type="list" allowBlank="1" showInputMessage="1" showErrorMessage="1" sqref="H10:H15" xr:uid="{00000000-0002-0000-0400-000003000000}">
      <formula1>$W$12:$X$12</formula1>
    </dataValidation>
    <dataValidation type="list" allowBlank="1" showInputMessage="1" showErrorMessage="1" sqref="J19" xr:uid="{00000000-0002-0000-0400-000004000000}">
      <formula1>$R$10:$S$10</formula1>
    </dataValidation>
    <dataValidation type="list" allowBlank="1" showInputMessage="1" showErrorMessage="1" sqref="M10:M15" xr:uid="{00000000-0002-0000-0400-000005000000}">
      <formula1>$V$11:$Y$11</formula1>
    </dataValidation>
    <dataValidation type="list" allowBlank="1" showInputMessage="1" showErrorMessage="1" sqref="L10:L15" xr:uid="{00000000-0002-0000-0400-000006000000}">
      <formula1>$V$10:$Z$10</formula1>
    </dataValidation>
    <dataValidation type="list" allowBlank="1" showInputMessage="1" showErrorMessage="1" sqref="K10:K15" xr:uid="{00000000-0002-0000-0400-000007000000}">
      <formula1>$V$9:$AK$9</formula1>
    </dataValidation>
    <dataValidation type="list" allowBlank="1" showInputMessage="1" showErrorMessage="1" sqref="J10:J15" xr:uid="{00000000-0002-0000-0400-000008000000}">
      <formula1>$V$8:$W$8</formula1>
    </dataValidation>
    <dataValidation type="list" allowBlank="1" showInputMessage="1" showErrorMessage="1" sqref="I10:I15" xr:uid="{00000000-0002-0000-0400-000009000000}">
      <formula1>$V$6:$AI$6</formula1>
    </dataValidation>
    <dataValidation type="list" allowBlank="1" showInputMessage="1" showErrorMessage="1" sqref="E10:E15" xr:uid="{00000000-0002-0000-0400-00000A000000}">
      <formula1>$V$4:$W$4</formula1>
    </dataValidation>
    <dataValidation type="list" allowBlank="1" showInputMessage="1" showErrorMessage="1" sqref="C10:C15" xr:uid="{00000000-0002-0000-0400-00000B000000}">
      <formula1>$W$3:$AF$3</formula1>
    </dataValidation>
    <dataValidation type="list" allowBlank="1" showInputMessage="1" showErrorMessage="1" sqref="B10:B15" xr:uid="{00000000-0002-0000-0400-00000C000000}">
      <formula1>$V$2:$W$2</formula1>
    </dataValidation>
  </dataValidations>
  <hyperlinks>
    <hyperlink ref="O29" r:id="rId1" display="info@scherma-jpn.com" xr:uid="{00000000-0004-0000-04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AO31"/>
  <sheetViews>
    <sheetView showGridLines="0" topLeftCell="A13" zoomScaleNormal="100" zoomScaleSheetLayoutView="100" workbookViewId="0">
      <selection activeCell="N26" sqref="N26:P28"/>
    </sheetView>
  </sheetViews>
  <sheetFormatPr defaultRowHeight="13" x14ac:dyDescent="0.2"/>
  <cols>
    <col min="1" max="1" width="2.453125" bestFit="1" customWidth="1"/>
    <col min="2" max="2" width="6.26953125" bestFit="1" customWidth="1"/>
    <col min="3" max="3" width="6.6328125" bestFit="1" customWidth="1"/>
    <col min="4" max="4" width="5.26953125" bestFit="1" customWidth="1"/>
    <col min="5" max="5" width="7.36328125" customWidth="1"/>
    <col min="6" max="6" width="9" customWidth="1"/>
    <col min="7" max="7" width="9.7265625" customWidth="1"/>
    <col min="8" max="8" width="7.7265625" bestFit="1" customWidth="1"/>
    <col min="9" max="9" width="9" bestFit="1" customWidth="1"/>
    <col min="10" max="10" width="7.7265625" bestFit="1" customWidth="1"/>
    <col min="11" max="11" width="8.7265625" bestFit="1" customWidth="1"/>
    <col min="12" max="12" width="8" customWidth="1"/>
    <col min="13" max="13" width="7.7265625" hidden="1" customWidth="1"/>
    <col min="14" max="14" width="9.7265625" bestFit="1" customWidth="1"/>
    <col min="15" max="15" width="27.26953125" customWidth="1"/>
    <col min="16" max="16" width="10.453125" customWidth="1"/>
    <col min="17" max="18" width="8.36328125" style="52" hidden="1" customWidth="1"/>
    <col min="19" max="19" width="0" style="52" hidden="1" customWidth="1"/>
    <col min="20" max="20" width="15.08984375" style="52" hidden="1" customWidth="1"/>
    <col min="21" max="21" width="16" hidden="1" customWidth="1"/>
    <col min="22" max="22" width="16.08984375" hidden="1" customWidth="1"/>
    <col min="23" max="24" width="16" hidden="1" customWidth="1"/>
    <col min="25" max="25" width="14.6328125" hidden="1" customWidth="1"/>
    <col min="26" max="26" width="6.08984375" hidden="1" customWidth="1"/>
    <col min="27" max="27" width="8" hidden="1" customWidth="1"/>
    <col min="28" max="28" width="8.08984375" hidden="1" customWidth="1"/>
    <col min="29" max="29" width="6.26953125" hidden="1" customWidth="1"/>
    <col min="30" max="30" width="9.90625" hidden="1" customWidth="1"/>
    <col min="31" max="31" width="6.26953125" hidden="1" customWidth="1"/>
    <col min="32" max="32" width="12.36328125" hidden="1" customWidth="1"/>
    <col min="33" max="33" width="12.08984375" hidden="1" customWidth="1"/>
    <col min="34" max="34" width="11.90625" hidden="1" customWidth="1"/>
    <col min="35" max="36" width="5.26953125" hidden="1" customWidth="1"/>
    <col min="37" max="37" width="9" hidden="1" customWidth="1"/>
    <col min="38" max="39" width="0" hidden="1" customWidth="1"/>
    <col min="40" max="41" width="8.7265625" hidden="1" customWidth="1"/>
  </cols>
  <sheetData>
    <row r="1" spans="1:36" ht="42.5" thickTop="1" thickBot="1" x14ac:dyDescent="0.25">
      <c r="B1" s="263" t="s">
        <v>18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36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54</v>
      </c>
      <c r="U2" s="77" t="s">
        <v>3</v>
      </c>
      <c r="V2" s="77" t="s">
        <v>4</v>
      </c>
      <c r="W2" s="77" t="s">
        <v>55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4" thickTop="1" thickBot="1" x14ac:dyDescent="0.25">
      <c r="M3" s="266" t="s">
        <v>0</v>
      </c>
      <c r="N3" s="267"/>
      <c r="O3" s="243"/>
      <c r="P3" s="244"/>
      <c r="T3" s="83" t="s">
        <v>5</v>
      </c>
      <c r="U3" s="34">
        <v>5</v>
      </c>
      <c r="V3" s="56" t="s">
        <v>34</v>
      </c>
      <c r="W3" s="57">
        <v>6</v>
      </c>
      <c r="X3" s="58" t="s">
        <v>35</v>
      </c>
      <c r="Y3" s="57">
        <v>7</v>
      </c>
      <c r="Z3" s="58" t="s">
        <v>36</v>
      </c>
      <c r="AA3" s="57">
        <v>8</v>
      </c>
      <c r="AB3" s="34" t="s">
        <v>56</v>
      </c>
      <c r="AC3" s="34">
        <v>9</v>
      </c>
      <c r="AD3" s="34" t="s">
        <v>57</v>
      </c>
      <c r="AE3" s="34">
        <v>10</v>
      </c>
      <c r="AF3" s="23"/>
      <c r="AG3" s="23"/>
      <c r="AH3" s="23"/>
      <c r="AI3" s="23"/>
      <c r="AJ3" s="84"/>
    </row>
    <row r="4" spans="1:36" ht="18" customHeight="1" thickTop="1" x14ac:dyDescent="0.2">
      <c r="I4" s="4" t="s">
        <v>1</v>
      </c>
      <c r="J4" s="245" t="str">
        <f>PHONETIC(J5)</f>
        <v/>
      </c>
      <c r="K4" s="245"/>
      <c r="L4" s="245"/>
      <c r="M4" s="268" t="s">
        <v>22</v>
      </c>
      <c r="N4" s="132" t="s">
        <v>24</v>
      </c>
      <c r="O4" s="133"/>
      <c r="P4" s="134"/>
      <c r="T4" s="83" t="s">
        <v>58</v>
      </c>
      <c r="U4" s="59" t="s">
        <v>59</v>
      </c>
      <c r="V4" s="60" t="s">
        <v>60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6" ht="26.25" customHeight="1" x14ac:dyDescent="0.2">
      <c r="I5" s="5" t="s">
        <v>21</v>
      </c>
      <c r="J5" s="246"/>
      <c r="K5" s="246"/>
      <c r="L5" s="246"/>
      <c r="M5" s="269"/>
      <c r="N5" s="247"/>
      <c r="O5" s="247"/>
      <c r="P5" s="248"/>
      <c r="T5" s="83" t="s">
        <v>86</v>
      </c>
      <c r="U5" s="39" t="s">
        <v>106</v>
      </c>
      <c r="V5" s="39" t="s">
        <v>107</v>
      </c>
      <c r="W5" s="62" t="s">
        <v>108</v>
      </c>
      <c r="X5" s="62" t="s">
        <v>109</v>
      </c>
      <c r="Y5" s="63" t="s">
        <v>110</v>
      </c>
      <c r="Z5" s="29"/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6" ht="26.5" thickBot="1" x14ac:dyDescent="0.25">
      <c r="I6" s="6" t="s">
        <v>23</v>
      </c>
      <c r="J6" s="249"/>
      <c r="K6" s="249"/>
      <c r="L6" s="249"/>
      <c r="M6" s="136" t="s">
        <v>142</v>
      </c>
      <c r="N6" s="250"/>
      <c r="O6" s="251"/>
      <c r="P6" s="252"/>
      <c r="T6" s="83" t="s">
        <v>37</v>
      </c>
      <c r="U6" s="34" t="s">
        <v>39</v>
      </c>
      <c r="V6" s="65" t="s">
        <v>40</v>
      </c>
      <c r="W6" s="34" t="s">
        <v>38</v>
      </c>
      <c r="X6" s="34" t="s">
        <v>41</v>
      </c>
      <c r="Y6" s="34" t="s">
        <v>42</v>
      </c>
      <c r="Z6" s="65" t="s">
        <v>16</v>
      </c>
      <c r="AA6" s="65" t="s">
        <v>6</v>
      </c>
      <c r="AB6" s="65" t="s">
        <v>89</v>
      </c>
      <c r="AC6" s="65" t="s">
        <v>88</v>
      </c>
      <c r="AD6" s="65" t="s">
        <v>90</v>
      </c>
      <c r="AE6" s="65" t="s">
        <v>87</v>
      </c>
      <c r="AF6" s="65" t="s">
        <v>91</v>
      </c>
      <c r="AG6" s="66" t="s">
        <v>92</v>
      </c>
      <c r="AH6" s="66" t="s">
        <v>93</v>
      </c>
      <c r="AI6" s="23"/>
      <c r="AJ6" s="84"/>
    </row>
    <row r="7" spans="1:36" ht="13.5" thickTop="1" x14ac:dyDescent="0.2">
      <c r="T7" s="83" t="s">
        <v>100</v>
      </c>
      <c r="U7" s="67" t="s">
        <v>76</v>
      </c>
      <c r="V7" s="67" t="s">
        <v>46</v>
      </c>
      <c r="W7" s="67" t="s">
        <v>47</v>
      </c>
      <c r="X7" s="29"/>
      <c r="Y7" s="29"/>
      <c r="Z7" s="29"/>
      <c r="AA7" s="29"/>
      <c r="AB7" s="23"/>
      <c r="AC7" s="23"/>
      <c r="AD7" s="23"/>
      <c r="AE7" s="23"/>
      <c r="AF7" s="23"/>
      <c r="AG7" s="23"/>
      <c r="AH7" s="23"/>
      <c r="AI7" s="23"/>
      <c r="AJ7" s="84"/>
    </row>
    <row r="8" spans="1:36" ht="26" x14ac:dyDescent="0.2">
      <c r="T8" s="83" t="s">
        <v>80</v>
      </c>
      <c r="U8" s="159" t="s">
        <v>248</v>
      </c>
      <c r="V8" s="57" t="s">
        <v>81</v>
      </c>
      <c r="W8" s="29"/>
      <c r="X8" s="29"/>
      <c r="Y8" s="29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6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92" t="s">
        <v>150</v>
      </c>
      <c r="F9" s="46" t="s">
        <v>70</v>
      </c>
      <c r="G9" s="7" t="s">
        <v>135</v>
      </c>
      <c r="H9" s="7" t="s">
        <v>7</v>
      </c>
      <c r="I9" s="7" t="s">
        <v>33</v>
      </c>
      <c r="J9" s="9" t="s">
        <v>11</v>
      </c>
      <c r="K9" s="92" t="s">
        <v>15</v>
      </c>
      <c r="L9" s="46" t="s">
        <v>10</v>
      </c>
      <c r="M9" s="124" t="s">
        <v>221</v>
      </c>
      <c r="N9" s="196" t="s">
        <v>219</v>
      </c>
      <c r="O9" s="198"/>
      <c r="P9" s="9" t="s">
        <v>29</v>
      </c>
      <c r="Q9" s="53" t="s">
        <v>82</v>
      </c>
      <c r="R9" s="54" t="s">
        <v>26</v>
      </c>
      <c r="S9" s="11"/>
      <c r="T9" s="83" t="s">
        <v>101</v>
      </c>
      <c r="U9" s="34" t="s">
        <v>61</v>
      </c>
      <c r="V9" s="57" t="s">
        <v>83</v>
      </c>
      <c r="W9" s="57" t="s">
        <v>79</v>
      </c>
      <c r="X9" s="65" t="s">
        <v>62</v>
      </c>
      <c r="Y9" s="65" t="s">
        <v>77</v>
      </c>
      <c r="Z9" s="65" t="s">
        <v>16</v>
      </c>
      <c r="AA9" s="65" t="s">
        <v>78</v>
      </c>
      <c r="AB9" s="68" t="s">
        <v>94</v>
      </c>
      <c r="AC9" s="68" t="s">
        <v>73</v>
      </c>
      <c r="AD9" s="68" t="s">
        <v>89</v>
      </c>
      <c r="AE9" s="68" t="s">
        <v>88</v>
      </c>
      <c r="AF9" s="68" t="s">
        <v>95</v>
      </c>
      <c r="AG9" s="68" t="s">
        <v>96</v>
      </c>
      <c r="AH9" s="68" t="s">
        <v>97</v>
      </c>
      <c r="AI9" s="68" t="s">
        <v>98</v>
      </c>
      <c r="AJ9" s="86" t="s">
        <v>99</v>
      </c>
    </row>
    <row r="10" spans="1:36" s="1" customFormat="1" ht="27.75" customHeight="1" x14ac:dyDescent="0.2">
      <c r="A10" s="9">
        <v>1</v>
      </c>
      <c r="B10" s="47"/>
      <c r="C10" s="47"/>
      <c r="D10" s="47"/>
      <c r="E10" s="236"/>
      <c r="F10" s="237"/>
      <c r="G10" s="48"/>
      <c r="H10" s="48"/>
      <c r="I10" s="47"/>
      <c r="J10" s="47"/>
      <c r="K10" s="236"/>
      <c r="L10" s="237"/>
      <c r="M10" s="129"/>
      <c r="N10" s="281"/>
      <c r="O10" s="282"/>
      <c r="P10" s="43">
        <f>D10*(IF(H10=$Q$9,9300,9000)+IF(G10=$R$9,300,0))</f>
        <v>0</v>
      </c>
      <c r="Q10" s="1" t="s">
        <v>119</v>
      </c>
      <c r="R10" s="1" t="s">
        <v>118</v>
      </c>
      <c r="S10" s="11"/>
      <c r="T10" s="83" t="s">
        <v>102</v>
      </c>
      <c r="U10" s="69" t="s">
        <v>13</v>
      </c>
      <c r="V10" s="69" t="s">
        <v>12</v>
      </c>
      <c r="W10" s="69" t="s">
        <v>14</v>
      </c>
      <c r="X10" s="69" t="s">
        <v>64</v>
      </c>
      <c r="Y10" s="70" t="s">
        <v>65</v>
      </c>
      <c r="Z10" s="71"/>
      <c r="AA10" s="72"/>
      <c r="AB10" s="23"/>
      <c r="AC10" s="23"/>
      <c r="AD10" s="23"/>
      <c r="AE10" s="23"/>
      <c r="AF10" s="23"/>
      <c r="AG10" s="23"/>
      <c r="AH10" s="23"/>
      <c r="AI10" s="23"/>
      <c r="AJ10" s="84"/>
    </row>
    <row r="11" spans="1:36" s="1" customFormat="1" ht="27.75" customHeight="1" x14ac:dyDescent="0.2">
      <c r="A11" s="9">
        <v>2</v>
      </c>
      <c r="B11" s="47"/>
      <c r="C11" s="47"/>
      <c r="D11" s="49"/>
      <c r="E11" s="236"/>
      <c r="F11" s="237"/>
      <c r="G11" s="48"/>
      <c r="H11" s="48"/>
      <c r="I11" s="47"/>
      <c r="J11" s="47"/>
      <c r="K11" s="236"/>
      <c r="L11" s="237"/>
      <c r="M11" s="129"/>
      <c r="N11" s="281"/>
      <c r="O11" s="282"/>
      <c r="P11" s="43">
        <f t="shared" ref="P11:P15" si="0">D11*(IF(H11=$Q$9,9300,9000)+IF(G11=$R$9,300,0))</f>
        <v>0</v>
      </c>
      <c r="Q11" s="11"/>
      <c r="R11" s="11"/>
      <c r="S11" s="11"/>
      <c r="T11" s="83" t="s">
        <v>103</v>
      </c>
      <c r="U11" s="73" t="s">
        <v>186</v>
      </c>
      <c r="V11" s="74" t="s">
        <v>187</v>
      </c>
      <c r="W11" s="74" t="s">
        <v>188</v>
      </c>
      <c r="X11" s="74" t="s">
        <v>189</v>
      </c>
      <c r="Y11" s="29"/>
      <c r="Z11" s="29"/>
      <c r="AA11" s="29"/>
      <c r="AB11" s="23"/>
      <c r="AC11" s="23"/>
      <c r="AD11" s="23"/>
      <c r="AE11" s="23"/>
      <c r="AF11" s="23"/>
      <c r="AG11" s="23"/>
      <c r="AH11" s="23"/>
      <c r="AI11" s="23"/>
      <c r="AJ11" s="84"/>
    </row>
    <row r="12" spans="1:36" s="1" customFormat="1" ht="27.75" customHeight="1" x14ac:dyDescent="0.2">
      <c r="A12" s="9">
        <v>3</v>
      </c>
      <c r="B12" s="47"/>
      <c r="C12" s="47"/>
      <c r="D12" s="47"/>
      <c r="E12" s="236"/>
      <c r="F12" s="237"/>
      <c r="G12" s="48"/>
      <c r="H12" s="48"/>
      <c r="I12" s="47"/>
      <c r="J12" s="47"/>
      <c r="K12" s="236"/>
      <c r="L12" s="237"/>
      <c r="M12" s="129"/>
      <c r="N12" s="281"/>
      <c r="O12" s="282"/>
      <c r="P12" s="43">
        <f t="shared" si="0"/>
        <v>0</v>
      </c>
      <c r="Q12" s="11"/>
      <c r="R12" s="11"/>
      <c r="S12" s="11"/>
      <c r="T12" s="83" t="s">
        <v>9</v>
      </c>
      <c r="U12" s="73" t="s">
        <v>152</v>
      </c>
      <c r="V12" s="74" t="s">
        <v>124</v>
      </c>
      <c r="W12" s="75" t="s">
        <v>129</v>
      </c>
      <c r="X12" s="29"/>
      <c r="Y12" s="29"/>
      <c r="Z12" s="29"/>
      <c r="AA12" s="29"/>
      <c r="AB12" s="23"/>
      <c r="AC12" s="23"/>
      <c r="AD12" s="23"/>
      <c r="AE12" s="23"/>
      <c r="AF12" s="23"/>
      <c r="AG12" s="23"/>
      <c r="AH12" s="23"/>
      <c r="AI12" s="23"/>
      <c r="AJ12" s="84"/>
    </row>
    <row r="13" spans="1:36" s="1" customFormat="1" ht="27.75" customHeight="1" thickBot="1" x14ac:dyDescent="0.25">
      <c r="A13" s="9">
        <v>4</v>
      </c>
      <c r="B13" s="47"/>
      <c r="C13" s="47"/>
      <c r="D13" s="49"/>
      <c r="E13" s="236"/>
      <c r="F13" s="237"/>
      <c r="G13" s="48"/>
      <c r="H13" s="48"/>
      <c r="I13" s="47"/>
      <c r="J13" s="47"/>
      <c r="K13" s="236"/>
      <c r="L13" s="237"/>
      <c r="M13" s="129"/>
      <c r="N13" s="281"/>
      <c r="O13" s="282"/>
      <c r="P13" s="43">
        <f t="shared" si="0"/>
        <v>0</v>
      </c>
      <c r="Q13" s="11"/>
      <c r="R13" s="11"/>
      <c r="S13" s="11"/>
      <c r="T13" s="90" t="s">
        <v>67</v>
      </c>
      <c r="U13" s="91" t="s">
        <v>147</v>
      </c>
      <c r="V13" s="91" t="s">
        <v>81</v>
      </c>
      <c r="W13" s="91"/>
      <c r="X13" s="87"/>
      <c r="Y13" s="87"/>
      <c r="Z13" s="87"/>
      <c r="AA13" s="87"/>
      <c r="AB13" s="88"/>
      <c r="AC13" s="88"/>
      <c r="AD13" s="88"/>
      <c r="AE13" s="88"/>
      <c r="AF13" s="88"/>
      <c r="AG13" s="88"/>
      <c r="AH13" s="88"/>
      <c r="AI13" s="88"/>
      <c r="AJ13" s="89"/>
    </row>
    <row r="14" spans="1:36" s="1" customFormat="1" ht="27.75" customHeight="1" x14ac:dyDescent="0.2">
      <c r="A14" s="9">
        <v>5</v>
      </c>
      <c r="B14" s="47"/>
      <c r="C14" s="47"/>
      <c r="D14" s="47"/>
      <c r="E14" s="236"/>
      <c r="F14" s="237"/>
      <c r="G14" s="48"/>
      <c r="H14" s="48"/>
      <c r="I14" s="47"/>
      <c r="J14" s="47"/>
      <c r="K14" s="236"/>
      <c r="L14" s="237"/>
      <c r="M14" s="130"/>
      <c r="N14" s="281"/>
      <c r="O14" s="282"/>
      <c r="P14" s="43">
        <f t="shared" si="0"/>
        <v>0</v>
      </c>
      <c r="Q14" s="11"/>
      <c r="R14" s="11"/>
      <c r="S14" s="11"/>
    </row>
    <row r="15" spans="1:36" s="1" customFormat="1" ht="27.75" customHeight="1" x14ac:dyDescent="0.2">
      <c r="A15" s="9">
        <v>6</v>
      </c>
      <c r="B15" s="47"/>
      <c r="C15" s="47"/>
      <c r="D15" s="49"/>
      <c r="E15" s="236"/>
      <c r="F15" s="237"/>
      <c r="G15" s="48"/>
      <c r="H15" s="48"/>
      <c r="I15" s="47"/>
      <c r="J15" s="47"/>
      <c r="K15" s="236"/>
      <c r="L15" s="237"/>
      <c r="M15" s="130"/>
      <c r="N15" s="281"/>
      <c r="O15" s="282"/>
      <c r="P15" s="43">
        <f t="shared" si="0"/>
        <v>0</v>
      </c>
      <c r="Q15" s="11"/>
      <c r="R15" s="11"/>
      <c r="S15" s="11"/>
    </row>
    <row r="16" spans="1:36" s="1" customFormat="1" ht="13.5" customHeight="1" x14ac:dyDescent="0.2">
      <c r="B16" s="277" t="s">
        <v>75</v>
      </c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120"/>
      <c r="N16" s="196" t="s">
        <v>31</v>
      </c>
      <c r="O16" s="198"/>
      <c r="P16" s="44">
        <f>IF(SUM(P10:P15)&gt;9999,0,600)</f>
        <v>600</v>
      </c>
      <c r="Q16" s="11"/>
      <c r="R16" s="11"/>
      <c r="S16" s="1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20" x14ac:dyDescent="0.2">
      <c r="A17" s="1"/>
      <c r="L17" s="1"/>
      <c r="M17" s="273" t="s">
        <v>111</v>
      </c>
      <c r="N17" s="165"/>
      <c r="O17" s="165"/>
      <c r="P17" s="93"/>
      <c r="Q17" s="55"/>
      <c r="R17" s="55"/>
      <c r="T17"/>
    </row>
    <row r="18" spans="1:20" x14ac:dyDescent="0.2">
      <c r="A18" s="1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33"/>
      <c r="L18" s="1"/>
      <c r="O18" s="100" t="s">
        <v>144</v>
      </c>
      <c r="P18" s="101">
        <f>SUM(P10:P16)</f>
        <v>600</v>
      </c>
      <c r="Q18" s="55"/>
      <c r="R18" s="55"/>
      <c r="T18"/>
    </row>
    <row r="19" spans="1:20" ht="13.5" thickBot="1" x14ac:dyDescent="0.25">
      <c r="A19" s="1"/>
      <c r="B19" s="274" t="s">
        <v>120</v>
      </c>
      <c r="C19" s="275"/>
      <c r="D19" s="275"/>
      <c r="E19" s="275"/>
      <c r="F19" s="275"/>
      <c r="G19" s="275"/>
      <c r="H19" s="275"/>
      <c r="I19" s="276"/>
      <c r="J19" s="94" t="s">
        <v>119</v>
      </c>
      <c r="K19" s="33"/>
      <c r="L19" s="1"/>
      <c r="O19" s="258" t="s">
        <v>145</v>
      </c>
      <c r="P19" s="260"/>
      <c r="Q19" s="55"/>
      <c r="R19" s="55"/>
      <c r="T19"/>
    </row>
    <row r="20" spans="1:20" ht="13.5" customHeight="1" thickBot="1" x14ac:dyDescent="0.25">
      <c r="B20" s="3" t="s">
        <v>27</v>
      </c>
      <c r="C20" s="283"/>
      <c r="D20" s="284"/>
      <c r="E20" s="284"/>
      <c r="F20" s="284"/>
      <c r="G20" s="284"/>
      <c r="H20" s="284"/>
      <c r="I20" s="284"/>
      <c r="J20" s="284"/>
      <c r="K20" s="284"/>
      <c r="L20" s="285"/>
      <c r="T20"/>
    </row>
    <row r="21" spans="1:20" x14ac:dyDescent="0.2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  <c r="T21"/>
    </row>
    <row r="22" spans="1:20" x14ac:dyDescent="0.2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  <c r="T22"/>
    </row>
    <row r="23" spans="1:20" x14ac:dyDescent="0.2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  <c r="T23"/>
    </row>
    <row r="24" spans="1:20" x14ac:dyDescent="0.2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</row>
    <row r="25" spans="1:20" x14ac:dyDescent="0.2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20" x14ac:dyDescent="0.2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N26" s="201" t="s">
        <v>254</v>
      </c>
      <c r="O26" s="201"/>
      <c r="P26" s="201"/>
    </row>
    <row r="27" spans="1:20" ht="13.5" thickBot="1" x14ac:dyDescent="0.25"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N27" s="201" t="s">
        <v>255</v>
      </c>
      <c r="O27" s="201"/>
      <c r="P27" s="201"/>
    </row>
    <row r="28" spans="1:20" x14ac:dyDescent="0.2">
      <c r="B28" s="257" t="s">
        <v>28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N28" s="23" t="s">
        <v>25</v>
      </c>
      <c r="O28" s="201" t="s">
        <v>256</v>
      </c>
      <c r="P28" s="201"/>
    </row>
    <row r="29" spans="1:20" x14ac:dyDescent="0.2">
      <c r="B29" s="201" t="s">
        <v>104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N29" s="1" t="s">
        <v>122</v>
      </c>
      <c r="O29" s="177" t="s">
        <v>121</v>
      </c>
      <c r="P29" s="177"/>
    </row>
    <row r="30" spans="1:20" x14ac:dyDescent="0.2">
      <c r="B30" s="256" t="s">
        <v>151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N30" s="1" t="s">
        <v>223</v>
      </c>
      <c r="O30" t="s">
        <v>227</v>
      </c>
    </row>
    <row r="31" spans="1:20" x14ac:dyDescent="0.2">
      <c r="B31" s="256" t="s">
        <v>148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</row>
  </sheetData>
  <mergeCells count="50">
    <mergeCell ref="B31:L31"/>
    <mergeCell ref="B18:J18"/>
    <mergeCell ref="O19:P19"/>
    <mergeCell ref="E15:F15"/>
    <mergeCell ref="M17:O17"/>
    <mergeCell ref="B16:L16"/>
    <mergeCell ref="B27:L27"/>
    <mergeCell ref="B19:I19"/>
    <mergeCell ref="B29:L29"/>
    <mergeCell ref="B30:L30"/>
    <mergeCell ref="O28:P28"/>
    <mergeCell ref="O29:P29"/>
    <mergeCell ref="C20:L20"/>
    <mergeCell ref="B21:L21"/>
    <mergeCell ref="K15:L15"/>
    <mergeCell ref="B28:L28"/>
    <mergeCell ref="B1:P1"/>
    <mergeCell ref="M3:N3"/>
    <mergeCell ref="O3:P3"/>
    <mergeCell ref="J4:L4"/>
    <mergeCell ref="M4:M5"/>
    <mergeCell ref="J5:L5"/>
    <mergeCell ref="N5:P5"/>
    <mergeCell ref="E10:F10"/>
    <mergeCell ref="E11:F11"/>
    <mergeCell ref="E12:F12"/>
    <mergeCell ref="E13:F13"/>
    <mergeCell ref="E14:F14"/>
    <mergeCell ref="N14:O14"/>
    <mergeCell ref="N15:O15"/>
    <mergeCell ref="N16:O16"/>
    <mergeCell ref="J6:L6"/>
    <mergeCell ref="N6:P6"/>
    <mergeCell ref="K10:L10"/>
    <mergeCell ref="K11:L11"/>
    <mergeCell ref="K12:L12"/>
    <mergeCell ref="K13:L13"/>
    <mergeCell ref="K14:L14"/>
    <mergeCell ref="N9:O9"/>
    <mergeCell ref="N10:O10"/>
    <mergeCell ref="N11:O11"/>
    <mergeCell ref="N12:O12"/>
    <mergeCell ref="N13:O13"/>
    <mergeCell ref="N27:P27"/>
    <mergeCell ref="N26:P26"/>
    <mergeCell ref="B22:L22"/>
    <mergeCell ref="B23:L23"/>
    <mergeCell ref="B24:L24"/>
    <mergeCell ref="B25:L25"/>
    <mergeCell ref="B26:L26"/>
  </mergeCells>
  <phoneticPr fontId="1"/>
  <dataValidations count="11">
    <dataValidation type="list" allowBlank="1" showInputMessage="1" showErrorMessage="1" sqref="B10:B15" xr:uid="{00000000-0002-0000-0500-000000000000}">
      <formula1>$U$2:$V$2</formula1>
    </dataValidation>
    <dataValidation type="list" allowBlank="1" showInputMessage="1" showErrorMessage="1" sqref="C10:C15" xr:uid="{00000000-0002-0000-0500-000001000000}">
      <formula1>$V$3:$AE$3</formula1>
    </dataValidation>
    <dataValidation type="list" allowBlank="1" showInputMessage="1" showErrorMessage="1" sqref="E10:F15" xr:uid="{00000000-0002-0000-0500-000002000000}">
      <formula1>$U$5</formula1>
    </dataValidation>
    <dataValidation type="list" allowBlank="1" showInputMessage="1" showErrorMessage="1" sqref="H10:H15" xr:uid="{00000000-0002-0000-0500-000003000000}">
      <formula1>$U$8:$V$8</formula1>
    </dataValidation>
    <dataValidation type="list" allowBlank="1" showInputMessage="1" showErrorMessage="1" sqref="I10:I15" xr:uid="{00000000-0002-0000-0500-000004000000}">
      <formula1>$U$9:$AJ$9</formula1>
    </dataValidation>
    <dataValidation type="list" allowBlank="1" showInputMessage="1" showErrorMessage="1" sqref="J10:J15" xr:uid="{00000000-0002-0000-0500-000005000000}">
      <formula1>$U$10:$Y$10</formula1>
    </dataValidation>
    <dataValidation type="list" allowBlank="1" showInputMessage="1" showErrorMessage="1" sqref="K10:K15" xr:uid="{00000000-0002-0000-0500-000006000000}">
      <formula1>$U$11:$X$11</formula1>
    </dataValidation>
    <dataValidation type="list" allowBlank="1" showInputMessage="1" showErrorMessage="1" sqref="G10:G15" xr:uid="{00000000-0002-0000-0500-000007000000}">
      <formula1>$U$12:$W$12</formula1>
    </dataValidation>
    <dataValidation type="list" allowBlank="1" showInputMessage="1" showErrorMessage="1" sqref="J19" xr:uid="{00000000-0002-0000-0500-000008000000}">
      <formula1>$Q$10:$R$10</formula1>
    </dataValidation>
    <dataValidation type="list" allowBlank="1" showInputMessage="1" showErrorMessage="1" sqref="D10:D15" xr:uid="{00000000-0002-0000-0500-000009000000}">
      <formula1>"1,2,3,4,5"</formula1>
    </dataValidation>
    <dataValidation type="list" allowBlank="1" showInputMessage="1" showErrorMessage="1" sqref="M10:M15" xr:uid="{00000000-0002-0000-0500-00000A000000}">
      <formula1>"男,女"</formula1>
    </dataValidation>
  </dataValidations>
  <hyperlinks>
    <hyperlink ref="O29" r:id="rId1" xr:uid="{00000000-0004-0000-05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J30"/>
  <sheetViews>
    <sheetView showGridLines="0" topLeftCell="A13" zoomScaleNormal="100" zoomScaleSheetLayoutView="100" workbookViewId="0">
      <selection activeCell="N26" sqref="N26:P28"/>
    </sheetView>
  </sheetViews>
  <sheetFormatPr defaultRowHeight="13" x14ac:dyDescent="0.2"/>
  <cols>
    <col min="1" max="1" width="2.453125" bestFit="1" customWidth="1"/>
    <col min="2" max="2" width="6.26953125" bestFit="1" customWidth="1"/>
    <col min="3" max="3" width="6.6328125" bestFit="1" customWidth="1"/>
    <col min="4" max="4" width="5.26953125" bestFit="1" customWidth="1"/>
    <col min="5" max="5" width="7.36328125" customWidth="1"/>
    <col min="6" max="6" width="9" customWidth="1"/>
    <col min="7" max="7" width="9.7265625" customWidth="1"/>
    <col min="8" max="8" width="7.7265625" bestFit="1" customWidth="1"/>
    <col min="9" max="9" width="9" bestFit="1" customWidth="1"/>
    <col min="10" max="10" width="7.7265625" bestFit="1" customWidth="1"/>
    <col min="11" max="11" width="8.7265625" bestFit="1" customWidth="1"/>
    <col min="12" max="12" width="8" bestFit="1" customWidth="1"/>
    <col min="13" max="13" width="9.36328125" bestFit="1" customWidth="1"/>
    <col min="14" max="14" width="9.7265625" bestFit="1" customWidth="1"/>
    <col min="15" max="15" width="24.26953125" customWidth="1"/>
    <col min="16" max="16" width="10.26953125" customWidth="1"/>
    <col min="17" max="18" width="8.36328125" style="52" hidden="1" customWidth="1"/>
    <col min="19" max="19" width="9" style="52" hidden="1" customWidth="1"/>
    <col min="20" max="20" width="15.08984375" style="52" hidden="1" customWidth="1"/>
    <col min="21" max="21" width="14.7265625" style="52" hidden="1" customWidth="1"/>
    <col min="22" max="22" width="14.6328125" hidden="1" customWidth="1"/>
    <col min="23" max="23" width="14.7265625" hidden="1" customWidth="1"/>
    <col min="24" max="25" width="14.6328125" hidden="1" customWidth="1"/>
    <col min="26" max="26" width="6.08984375" hidden="1" customWidth="1"/>
    <col min="27" max="27" width="8" hidden="1" customWidth="1"/>
    <col min="28" max="28" width="8.08984375" hidden="1" customWidth="1"/>
    <col min="29" max="29" width="6.26953125" hidden="1" customWidth="1"/>
    <col min="30" max="30" width="9.90625" hidden="1" customWidth="1"/>
    <col min="31" max="31" width="6.26953125" hidden="1" customWidth="1"/>
    <col min="32" max="32" width="12.36328125" hidden="1" customWidth="1"/>
    <col min="33" max="33" width="12.08984375" hidden="1" customWidth="1"/>
    <col min="34" max="34" width="11.90625" hidden="1" customWidth="1"/>
    <col min="35" max="36" width="5.26953125" hidden="1" customWidth="1"/>
    <col min="37" max="37" width="0" hidden="1" customWidth="1"/>
  </cols>
  <sheetData>
    <row r="1" spans="1:36" ht="42.5" thickTop="1" thickBot="1" x14ac:dyDescent="0.25">
      <c r="B1" s="263" t="s">
        <v>18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36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54</v>
      </c>
      <c r="U2" s="77" t="s">
        <v>3</v>
      </c>
      <c r="V2" s="77" t="s">
        <v>4</v>
      </c>
      <c r="W2" s="77" t="s">
        <v>55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4" thickTop="1" thickBot="1" x14ac:dyDescent="0.25">
      <c r="M3" s="266" t="s">
        <v>0</v>
      </c>
      <c r="N3" s="267"/>
      <c r="O3" s="243"/>
      <c r="P3" s="244"/>
      <c r="T3" s="83" t="s">
        <v>5</v>
      </c>
      <c r="U3" s="34">
        <v>5</v>
      </c>
      <c r="V3" s="56" t="s">
        <v>34</v>
      </c>
      <c r="W3" s="57">
        <v>6</v>
      </c>
      <c r="X3" s="58" t="s">
        <v>35</v>
      </c>
      <c r="Y3" s="57">
        <v>7</v>
      </c>
      <c r="Z3" s="58" t="s">
        <v>36</v>
      </c>
      <c r="AA3" s="57">
        <v>8</v>
      </c>
      <c r="AB3" s="34" t="s">
        <v>56</v>
      </c>
      <c r="AC3" s="34">
        <v>9</v>
      </c>
      <c r="AD3" s="34" t="s">
        <v>57</v>
      </c>
      <c r="AE3" s="34">
        <v>10</v>
      </c>
      <c r="AF3" s="23"/>
      <c r="AG3" s="23"/>
      <c r="AH3" s="23"/>
      <c r="AI3" s="23"/>
      <c r="AJ3" s="84"/>
    </row>
    <row r="4" spans="1:36" ht="18" customHeight="1" thickTop="1" x14ac:dyDescent="0.2">
      <c r="I4" s="4" t="s">
        <v>1</v>
      </c>
      <c r="J4" s="245" t="str">
        <f>PHONETIC(J5)</f>
        <v/>
      </c>
      <c r="K4" s="245"/>
      <c r="L4" s="245"/>
      <c r="M4" s="268" t="s">
        <v>22</v>
      </c>
      <c r="N4" s="132" t="s">
        <v>24</v>
      </c>
      <c r="O4" s="135"/>
      <c r="P4" s="134"/>
      <c r="T4" s="83" t="s">
        <v>58</v>
      </c>
      <c r="U4" s="59" t="s">
        <v>59</v>
      </c>
      <c r="V4" s="60" t="s">
        <v>60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6" ht="26.25" customHeight="1" x14ac:dyDescent="0.2">
      <c r="I5" s="5" t="s">
        <v>21</v>
      </c>
      <c r="J5" s="246"/>
      <c r="K5" s="246"/>
      <c r="L5" s="246"/>
      <c r="M5" s="269"/>
      <c r="N5" s="247"/>
      <c r="O5" s="247"/>
      <c r="P5" s="248"/>
      <c r="T5" s="83" t="s">
        <v>86</v>
      </c>
      <c r="U5" s="39" t="s">
        <v>106</v>
      </c>
      <c r="V5" s="39" t="s">
        <v>107</v>
      </c>
      <c r="W5" s="62" t="s">
        <v>108</v>
      </c>
      <c r="X5" s="62" t="s">
        <v>109</v>
      </c>
      <c r="Y5" s="63" t="s">
        <v>110</v>
      </c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6" ht="26.5" thickBot="1" x14ac:dyDescent="0.25">
      <c r="I6" s="6" t="s">
        <v>23</v>
      </c>
      <c r="J6" s="249"/>
      <c r="K6" s="249"/>
      <c r="L6" s="249"/>
      <c r="M6" s="136" t="s">
        <v>142</v>
      </c>
      <c r="N6" s="250"/>
      <c r="O6" s="251"/>
      <c r="P6" s="252"/>
      <c r="T6" s="83" t="s">
        <v>37</v>
      </c>
      <c r="U6" s="34" t="s">
        <v>39</v>
      </c>
      <c r="V6" s="65" t="s">
        <v>40</v>
      </c>
      <c r="W6" s="34" t="s">
        <v>38</v>
      </c>
      <c r="X6" s="34" t="s">
        <v>41</v>
      </c>
      <c r="Y6" s="34" t="s">
        <v>42</v>
      </c>
      <c r="Z6" s="65" t="s">
        <v>16</v>
      </c>
      <c r="AA6" s="65" t="s">
        <v>6</v>
      </c>
      <c r="AB6" s="65" t="s">
        <v>89</v>
      </c>
      <c r="AC6" s="65" t="s">
        <v>88</v>
      </c>
      <c r="AD6" s="65" t="s">
        <v>90</v>
      </c>
      <c r="AE6" s="65" t="s">
        <v>87</v>
      </c>
      <c r="AF6" s="65" t="s">
        <v>91</v>
      </c>
      <c r="AG6" s="66" t="s">
        <v>92</v>
      </c>
      <c r="AH6" s="66" t="s">
        <v>93</v>
      </c>
      <c r="AI6" s="23"/>
      <c r="AJ6" s="84"/>
    </row>
    <row r="7" spans="1:36" ht="13.5" thickTop="1" x14ac:dyDescent="0.2">
      <c r="T7" s="83" t="s">
        <v>100</v>
      </c>
      <c r="U7" s="67" t="s">
        <v>76</v>
      </c>
      <c r="V7" s="67" t="s">
        <v>46</v>
      </c>
      <c r="W7" s="67" t="s">
        <v>47</v>
      </c>
      <c r="X7" s="29"/>
      <c r="Y7" s="29"/>
      <c r="Z7" s="29"/>
      <c r="AA7" s="29"/>
      <c r="AB7" s="23"/>
      <c r="AC7" s="23"/>
      <c r="AD7" s="23"/>
      <c r="AE7" s="23"/>
      <c r="AF7" s="23"/>
      <c r="AG7" s="23"/>
      <c r="AH7" s="23"/>
      <c r="AI7" s="23"/>
      <c r="AJ7" s="84"/>
    </row>
    <row r="8" spans="1:36" ht="26" x14ac:dyDescent="0.2">
      <c r="B8" s="287" t="s">
        <v>84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T8" s="83" t="s">
        <v>80</v>
      </c>
      <c r="U8" s="159" t="s">
        <v>82</v>
      </c>
      <c r="V8" s="57" t="s">
        <v>81</v>
      </c>
      <c r="W8" s="29"/>
      <c r="X8" s="29"/>
      <c r="Y8" s="29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6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92" t="s">
        <v>19</v>
      </c>
      <c r="F9" s="46" t="s">
        <v>70</v>
      </c>
      <c r="G9" s="7" t="s">
        <v>135</v>
      </c>
      <c r="H9" s="7" t="s">
        <v>7</v>
      </c>
      <c r="I9" s="7" t="s">
        <v>33</v>
      </c>
      <c r="J9" s="9" t="s">
        <v>11</v>
      </c>
      <c r="K9" s="7" t="s">
        <v>15</v>
      </c>
      <c r="L9" s="124" t="s">
        <v>221</v>
      </c>
      <c r="M9" s="196" t="s">
        <v>219</v>
      </c>
      <c r="N9" s="197"/>
      <c r="O9" s="198"/>
      <c r="P9" s="9" t="s">
        <v>29</v>
      </c>
      <c r="Q9" s="53" t="s">
        <v>82</v>
      </c>
      <c r="R9" s="54" t="s">
        <v>26</v>
      </c>
      <c r="S9" s="11"/>
      <c r="T9" s="83" t="s">
        <v>101</v>
      </c>
      <c r="U9" s="34" t="s">
        <v>61</v>
      </c>
      <c r="V9" s="57" t="s">
        <v>83</v>
      </c>
      <c r="W9" s="57" t="s">
        <v>79</v>
      </c>
      <c r="X9" s="65" t="s">
        <v>62</v>
      </c>
      <c r="Y9" s="65" t="s">
        <v>77</v>
      </c>
      <c r="Z9" s="65" t="s">
        <v>16</v>
      </c>
      <c r="AA9" s="65" t="s">
        <v>78</v>
      </c>
      <c r="AB9" s="68" t="s">
        <v>94</v>
      </c>
      <c r="AC9" s="68" t="s">
        <v>73</v>
      </c>
      <c r="AD9" s="68" t="s">
        <v>89</v>
      </c>
      <c r="AE9" s="68" t="s">
        <v>88</v>
      </c>
      <c r="AF9" s="68" t="s">
        <v>95</v>
      </c>
      <c r="AG9" s="68" t="s">
        <v>96</v>
      </c>
      <c r="AH9" s="68" t="s">
        <v>97</v>
      </c>
      <c r="AI9" s="68" t="s">
        <v>98</v>
      </c>
      <c r="AJ9" s="86" t="s">
        <v>99</v>
      </c>
    </row>
    <row r="10" spans="1:36" s="1" customFormat="1" ht="27.75" customHeight="1" x14ac:dyDescent="0.2">
      <c r="A10" s="9">
        <v>1</v>
      </c>
      <c r="B10" s="47"/>
      <c r="C10" s="47"/>
      <c r="D10" s="47"/>
      <c r="E10" s="236"/>
      <c r="F10" s="237"/>
      <c r="G10" s="48"/>
      <c r="H10" s="48"/>
      <c r="I10" s="47"/>
      <c r="J10" s="47"/>
      <c r="K10" s="47"/>
      <c r="L10" s="121"/>
      <c r="M10" s="281"/>
      <c r="N10" s="286"/>
      <c r="O10" s="282"/>
      <c r="P10" s="43">
        <f>D10*(IF(H10=$Q$9,9000,8700)+IF(G10=$R$9,300,0))</f>
        <v>0</v>
      </c>
      <c r="Q10" s="1" t="s">
        <v>119</v>
      </c>
      <c r="R10" s="1" t="s">
        <v>118</v>
      </c>
      <c r="S10" s="11"/>
      <c r="T10" s="83" t="s">
        <v>102</v>
      </c>
      <c r="U10" s="69" t="s">
        <v>13</v>
      </c>
      <c r="V10" s="69" t="s">
        <v>12</v>
      </c>
      <c r="W10" s="69" t="s">
        <v>14</v>
      </c>
      <c r="X10" s="69" t="s">
        <v>64</v>
      </c>
      <c r="Y10" s="70" t="s">
        <v>65</v>
      </c>
      <c r="Z10" s="71"/>
      <c r="AA10" s="72"/>
      <c r="AB10" s="23"/>
      <c r="AC10" s="23"/>
      <c r="AD10" s="23"/>
      <c r="AE10" s="23"/>
      <c r="AF10" s="23"/>
      <c r="AG10" s="23"/>
      <c r="AH10" s="23"/>
      <c r="AI10" s="23"/>
      <c r="AJ10" s="84"/>
    </row>
    <row r="11" spans="1:36" s="1" customFormat="1" ht="27.75" customHeight="1" x14ac:dyDescent="0.2">
      <c r="A11" s="9">
        <v>2</v>
      </c>
      <c r="B11" s="47"/>
      <c r="C11" s="47"/>
      <c r="D11" s="49"/>
      <c r="E11" s="236"/>
      <c r="F11" s="237"/>
      <c r="G11" s="48"/>
      <c r="H11" s="48"/>
      <c r="I11" s="47"/>
      <c r="J11" s="47"/>
      <c r="K11" s="47"/>
      <c r="L11" s="122"/>
      <c r="M11" s="281"/>
      <c r="N11" s="286"/>
      <c r="O11" s="282"/>
      <c r="P11" s="43">
        <f t="shared" ref="P11:P15" si="0">D11*(IF(H11=$Q$9,9000,8700)+IF(G11=$R$9,300,0))</f>
        <v>0</v>
      </c>
      <c r="Q11" s="11"/>
      <c r="R11" s="11"/>
      <c r="S11" s="11"/>
      <c r="T11" s="83" t="s">
        <v>103</v>
      </c>
      <c r="U11" s="73" t="s">
        <v>68</v>
      </c>
      <c r="V11" s="74" t="s">
        <v>69</v>
      </c>
      <c r="W11" s="74" t="s">
        <v>249</v>
      </c>
      <c r="X11" s="74"/>
      <c r="Y11" s="29"/>
      <c r="Z11" s="29"/>
      <c r="AA11" s="29"/>
      <c r="AB11" s="23"/>
      <c r="AC11" s="23"/>
      <c r="AD11" s="23"/>
      <c r="AE11" s="23"/>
      <c r="AF11" s="23"/>
      <c r="AG11" s="23"/>
      <c r="AH11" s="23"/>
      <c r="AI11" s="23"/>
      <c r="AJ11" s="84"/>
    </row>
    <row r="12" spans="1:36" s="1" customFormat="1" ht="27.75" customHeight="1" x14ac:dyDescent="0.2">
      <c r="A12" s="9">
        <v>3</v>
      </c>
      <c r="B12" s="47"/>
      <c r="C12" s="47"/>
      <c r="D12" s="47"/>
      <c r="E12" s="236"/>
      <c r="F12" s="237"/>
      <c r="G12" s="48"/>
      <c r="H12" s="48"/>
      <c r="I12" s="47"/>
      <c r="J12" s="47"/>
      <c r="K12" s="47"/>
      <c r="L12" s="122"/>
      <c r="M12" s="281"/>
      <c r="N12" s="286"/>
      <c r="O12" s="282"/>
      <c r="P12" s="43">
        <f t="shared" si="0"/>
        <v>0</v>
      </c>
      <c r="Q12" s="11"/>
      <c r="R12" s="11"/>
      <c r="S12" s="11"/>
      <c r="T12" s="83" t="s">
        <v>9</v>
      </c>
      <c r="U12" s="73" t="s">
        <v>26</v>
      </c>
      <c r="V12" s="74" t="s">
        <v>124</v>
      </c>
      <c r="W12" s="75" t="s">
        <v>141</v>
      </c>
      <c r="X12" s="29"/>
      <c r="Y12" s="29"/>
      <c r="Z12" s="29"/>
      <c r="AA12" s="29"/>
      <c r="AB12" s="23"/>
      <c r="AC12" s="23"/>
      <c r="AD12" s="23"/>
      <c r="AE12" s="23"/>
      <c r="AF12" s="23"/>
      <c r="AG12" s="23"/>
      <c r="AH12" s="23"/>
      <c r="AI12" s="23"/>
      <c r="AJ12" s="84"/>
    </row>
    <row r="13" spans="1:36" s="1" customFormat="1" ht="27.75" customHeight="1" thickBot="1" x14ac:dyDescent="0.25">
      <c r="A13" s="9">
        <v>4</v>
      </c>
      <c r="B13" s="47"/>
      <c r="C13" s="47"/>
      <c r="D13" s="49"/>
      <c r="E13" s="236"/>
      <c r="F13" s="237"/>
      <c r="G13" s="48"/>
      <c r="H13" s="48"/>
      <c r="I13" s="47"/>
      <c r="J13" s="47"/>
      <c r="K13" s="47"/>
      <c r="L13" s="126"/>
      <c r="M13" s="281"/>
      <c r="N13" s="286"/>
      <c r="O13" s="282"/>
      <c r="P13" s="43">
        <f t="shared" si="0"/>
        <v>0</v>
      </c>
      <c r="Q13" s="11"/>
      <c r="R13" s="11"/>
      <c r="S13" s="11"/>
      <c r="T13" s="90" t="s">
        <v>67</v>
      </c>
      <c r="U13" s="91" t="s">
        <v>105</v>
      </c>
      <c r="V13" s="91" t="s">
        <v>81</v>
      </c>
      <c r="W13" s="91"/>
      <c r="X13" s="87"/>
      <c r="Y13" s="87"/>
      <c r="Z13" s="87"/>
      <c r="AA13" s="87"/>
      <c r="AB13" s="88"/>
      <c r="AC13" s="88"/>
      <c r="AD13" s="88"/>
      <c r="AE13" s="88"/>
      <c r="AF13" s="88"/>
      <c r="AG13" s="88"/>
      <c r="AH13" s="88"/>
      <c r="AI13" s="88"/>
      <c r="AJ13" s="89"/>
    </row>
    <row r="14" spans="1:36" s="1" customFormat="1" ht="27.75" customHeight="1" x14ac:dyDescent="0.2">
      <c r="A14" s="9">
        <v>5</v>
      </c>
      <c r="B14" s="47"/>
      <c r="C14" s="47"/>
      <c r="D14" s="47"/>
      <c r="E14" s="236"/>
      <c r="F14" s="237"/>
      <c r="G14" s="48"/>
      <c r="H14" s="48"/>
      <c r="I14" s="47"/>
      <c r="J14" s="47"/>
      <c r="K14" s="47"/>
      <c r="L14" s="126"/>
      <c r="M14" s="281"/>
      <c r="N14" s="286"/>
      <c r="O14" s="282"/>
      <c r="P14" s="43">
        <f t="shared" si="0"/>
        <v>0</v>
      </c>
      <c r="Q14" s="11"/>
      <c r="R14" s="11"/>
      <c r="S14" s="11"/>
    </row>
    <row r="15" spans="1:36" s="1" customFormat="1" ht="27.75" customHeight="1" x14ac:dyDescent="0.2">
      <c r="A15" s="9">
        <v>6</v>
      </c>
      <c r="B15" s="47"/>
      <c r="C15" s="47"/>
      <c r="D15" s="49"/>
      <c r="E15" s="236"/>
      <c r="F15" s="237"/>
      <c r="G15" s="48"/>
      <c r="H15" s="48"/>
      <c r="I15" s="47"/>
      <c r="J15" s="47"/>
      <c r="K15" s="47"/>
      <c r="L15" s="126"/>
      <c r="M15" s="281"/>
      <c r="N15" s="286"/>
      <c r="O15" s="282"/>
      <c r="P15" s="43">
        <f t="shared" si="0"/>
        <v>0</v>
      </c>
      <c r="Q15" s="11"/>
      <c r="R15" s="11"/>
      <c r="S15" s="11"/>
    </row>
    <row r="16" spans="1:36" s="1" customFormat="1" ht="13.5" customHeight="1" x14ac:dyDescent="0.2">
      <c r="B16" s="277" t="s">
        <v>75</v>
      </c>
      <c r="C16" s="277"/>
      <c r="D16" s="277"/>
      <c r="E16" s="277"/>
      <c r="F16" s="277"/>
      <c r="G16" s="277"/>
      <c r="H16" s="277"/>
      <c r="I16" s="277"/>
      <c r="J16" s="277"/>
      <c r="K16" s="277"/>
      <c r="L16" s="120"/>
      <c r="M16" s="196" t="s">
        <v>31</v>
      </c>
      <c r="N16" s="197"/>
      <c r="O16" s="198"/>
      <c r="P16" s="44">
        <f>IF(SUM(P10:P15)&gt;9999,0,600)</f>
        <v>600</v>
      </c>
      <c r="Q16" s="11"/>
      <c r="R16" s="11"/>
      <c r="S16" s="11"/>
    </row>
    <row r="17" spans="1:21" x14ac:dyDescent="0.2">
      <c r="A17" s="1"/>
      <c r="L17" s="273" t="s">
        <v>111</v>
      </c>
      <c r="M17" s="165"/>
      <c r="N17" s="165"/>
      <c r="O17" s="165"/>
      <c r="T17"/>
      <c r="U17"/>
    </row>
    <row r="18" spans="1:21" ht="13.5" thickBot="1" x14ac:dyDescent="0.25">
      <c r="A18" s="1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33"/>
      <c r="L18" s="1"/>
      <c r="O18" s="102" t="s">
        <v>30</v>
      </c>
      <c r="P18" s="103">
        <f>SUM(P10:P16)</f>
        <v>600</v>
      </c>
      <c r="T18"/>
      <c r="U18"/>
    </row>
    <row r="19" spans="1:21" ht="14" thickTop="1" thickBot="1" x14ac:dyDescent="0.25">
      <c r="A19" s="1"/>
      <c r="B19" s="274" t="s">
        <v>120</v>
      </c>
      <c r="C19" s="275"/>
      <c r="D19" s="275"/>
      <c r="E19" s="275"/>
      <c r="F19" s="275"/>
      <c r="G19" s="275"/>
      <c r="H19" s="275"/>
      <c r="I19" s="276"/>
      <c r="J19" s="94" t="s">
        <v>119</v>
      </c>
      <c r="K19" s="33"/>
      <c r="L19" s="1"/>
      <c r="O19" s="273"/>
      <c r="P19" s="273"/>
      <c r="T19"/>
      <c r="U19"/>
    </row>
    <row r="20" spans="1:21" ht="13.5" customHeight="1" thickBot="1" x14ac:dyDescent="0.25">
      <c r="B20" s="3" t="s">
        <v>27</v>
      </c>
      <c r="C20" s="270"/>
      <c r="D20" s="271"/>
      <c r="E20" s="271"/>
      <c r="F20" s="271"/>
      <c r="G20" s="271"/>
      <c r="H20" s="271"/>
      <c r="I20" s="271"/>
      <c r="J20" s="271"/>
      <c r="K20" s="271"/>
      <c r="L20" s="272"/>
      <c r="T20"/>
      <c r="U20"/>
    </row>
    <row r="21" spans="1:21" x14ac:dyDescent="0.2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  <c r="T21"/>
      <c r="U21"/>
    </row>
    <row r="22" spans="1:21" x14ac:dyDescent="0.2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  <c r="T22"/>
      <c r="U22"/>
    </row>
    <row r="23" spans="1:21" x14ac:dyDescent="0.2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  <c r="T23"/>
      <c r="U23"/>
    </row>
    <row r="24" spans="1:21" x14ac:dyDescent="0.2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</row>
    <row r="25" spans="1:21" x14ac:dyDescent="0.2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21" x14ac:dyDescent="0.2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N26" s="201" t="s">
        <v>254</v>
      </c>
      <c r="O26" s="201"/>
      <c r="P26" s="201"/>
    </row>
    <row r="27" spans="1:21" ht="13.5" thickBot="1" x14ac:dyDescent="0.25"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N27" s="201" t="s">
        <v>255</v>
      </c>
      <c r="O27" s="201"/>
      <c r="P27" s="201"/>
    </row>
    <row r="28" spans="1:21" x14ac:dyDescent="0.2">
      <c r="B28" s="257" t="s">
        <v>28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N28" s="23" t="s">
        <v>25</v>
      </c>
      <c r="O28" s="201" t="s">
        <v>256</v>
      </c>
      <c r="P28" s="201"/>
    </row>
    <row r="29" spans="1:21" x14ac:dyDescent="0.2">
      <c r="B29" s="201" t="s">
        <v>104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N29" s="1" t="s">
        <v>122</v>
      </c>
      <c r="O29" s="177" t="s">
        <v>121</v>
      </c>
      <c r="P29" s="177"/>
    </row>
    <row r="30" spans="1:21" x14ac:dyDescent="0.2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N30" s="1" t="s">
        <v>223</v>
      </c>
      <c r="O30" t="s">
        <v>227</v>
      </c>
    </row>
  </sheetData>
  <mergeCells count="44">
    <mergeCell ref="J6:L6"/>
    <mergeCell ref="N6:P6"/>
    <mergeCell ref="B16:K16"/>
    <mergeCell ref="B8:M8"/>
    <mergeCell ref="E10:F10"/>
    <mergeCell ref="E11:F11"/>
    <mergeCell ref="E12:F12"/>
    <mergeCell ref="E13:F13"/>
    <mergeCell ref="M9:O9"/>
    <mergeCell ref="M10:O10"/>
    <mergeCell ref="M11:O11"/>
    <mergeCell ref="M12:O12"/>
    <mergeCell ref="M13:O13"/>
    <mergeCell ref="B1:P1"/>
    <mergeCell ref="M3:N3"/>
    <mergeCell ref="O3:P3"/>
    <mergeCell ref="J4:L4"/>
    <mergeCell ref="M4:M5"/>
    <mergeCell ref="J5:L5"/>
    <mergeCell ref="N5:P5"/>
    <mergeCell ref="B30:L30"/>
    <mergeCell ref="O28:P28"/>
    <mergeCell ref="B25:L25"/>
    <mergeCell ref="B26:L26"/>
    <mergeCell ref="B27:L27"/>
    <mergeCell ref="N26:P26"/>
    <mergeCell ref="B29:L29"/>
    <mergeCell ref="O29:P29"/>
    <mergeCell ref="B23:L23"/>
    <mergeCell ref="B24:L24"/>
    <mergeCell ref="B28:L28"/>
    <mergeCell ref="N27:P27"/>
    <mergeCell ref="B22:L22"/>
    <mergeCell ref="C20:L20"/>
    <mergeCell ref="B21:L21"/>
    <mergeCell ref="E14:F14"/>
    <mergeCell ref="E15:F15"/>
    <mergeCell ref="L17:O17"/>
    <mergeCell ref="B19:I19"/>
    <mergeCell ref="O19:P19"/>
    <mergeCell ref="B18:J18"/>
    <mergeCell ref="M14:O14"/>
    <mergeCell ref="M15:O15"/>
    <mergeCell ref="M16:O16"/>
  </mergeCells>
  <phoneticPr fontId="1"/>
  <dataValidations count="12">
    <dataValidation type="list" allowBlank="1" showInputMessage="1" showErrorMessage="1" sqref="I10:I15" xr:uid="{00000000-0002-0000-0600-000000000000}">
      <formula1>$U$9:$AJ$9</formula1>
    </dataValidation>
    <dataValidation type="list" allowBlank="1" showInputMessage="1" showErrorMessage="1" sqref="H10:H15" xr:uid="{00000000-0002-0000-0600-000001000000}">
      <formula1>$U$8:$V$8</formula1>
    </dataValidation>
    <dataValidation type="list" allowBlank="1" showInputMessage="1" showErrorMessage="1" sqref="C10:C15" xr:uid="{00000000-0002-0000-0600-000002000000}">
      <formula1>$V$3:$AE$3</formula1>
    </dataValidation>
    <dataValidation type="list" allowBlank="1" showInputMessage="1" showErrorMessage="1" sqref="J10:J15" xr:uid="{00000000-0002-0000-0600-000003000000}">
      <formula1>$U$10:$Y$10</formula1>
    </dataValidation>
    <dataValidation type="list" allowBlank="1" showInputMessage="1" showErrorMessage="1" sqref="K11:K15" xr:uid="{00000000-0002-0000-0600-000004000000}">
      <formula1>$U$11:$V$11</formula1>
    </dataValidation>
    <dataValidation type="list" allowBlank="1" showInputMessage="1" showErrorMessage="1" sqref="B10:B15" xr:uid="{00000000-0002-0000-0600-000005000000}">
      <formula1>$U$2:$V$2</formula1>
    </dataValidation>
    <dataValidation type="list" allowBlank="1" showInputMessage="1" showErrorMessage="1" sqref="G10:G15" xr:uid="{00000000-0002-0000-0600-000006000000}">
      <formula1>$V$12:$W$12</formula1>
    </dataValidation>
    <dataValidation type="list" allowBlank="1" showInputMessage="1" showErrorMessage="1" sqref="J19" xr:uid="{00000000-0002-0000-0600-000007000000}">
      <formula1>$Q$10:$R$10</formula1>
    </dataValidation>
    <dataValidation type="list" allowBlank="1" showInputMessage="1" showErrorMessage="1" sqref="D10:D15" xr:uid="{00000000-0002-0000-0600-000008000000}">
      <formula1>"1,2,3,4,5"</formula1>
    </dataValidation>
    <dataValidation type="list" allowBlank="1" showInputMessage="1" showErrorMessage="1" sqref="L10:L15" xr:uid="{00000000-0002-0000-0600-000009000000}">
      <formula1>"男,女"</formula1>
    </dataValidation>
    <dataValidation type="list" allowBlank="1" showInputMessage="1" showErrorMessage="1" sqref="E10:F15" xr:uid="{00000000-0002-0000-0600-00000A000000}">
      <formula1>$U$5:$X$5</formula1>
    </dataValidation>
    <dataValidation type="list" allowBlank="1" showInputMessage="1" showErrorMessage="1" sqref="K10" xr:uid="{00000000-0002-0000-0600-00000B000000}">
      <formula1>$U$11:$W$11</formula1>
    </dataValidation>
  </dataValidations>
  <hyperlinks>
    <hyperlink ref="O29" r:id="rId1" xr:uid="{00000000-0004-0000-06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1"/>
  </sheetPr>
  <dimension ref="A1:AJ31"/>
  <sheetViews>
    <sheetView showGridLines="0" topLeftCell="A16" zoomScaleNormal="100" zoomScaleSheetLayoutView="100" workbookViewId="0">
      <selection activeCell="N26" sqref="N26:P28"/>
    </sheetView>
  </sheetViews>
  <sheetFormatPr defaultRowHeight="13" x14ac:dyDescent="0.2"/>
  <cols>
    <col min="1" max="1" width="2.453125" bestFit="1" customWidth="1"/>
    <col min="2" max="2" width="6.26953125" bestFit="1" customWidth="1"/>
    <col min="3" max="3" width="6.6328125" bestFit="1" customWidth="1"/>
    <col min="4" max="4" width="5.26953125" bestFit="1" customWidth="1"/>
    <col min="5" max="5" width="9.6328125" customWidth="1"/>
    <col min="6" max="6" width="9" customWidth="1"/>
    <col min="7" max="7" width="7.7265625" bestFit="1" customWidth="1"/>
    <col min="8" max="8" width="9.453125" bestFit="1" customWidth="1"/>
    <col min="9" max="9" width="9" bestFit="1" customWidth="1"/>
    <col min="10" max="10" width="9.453125" bestFit="1" customWidth="1"/>
    <col min="11" max="11" width="8.7265625" bestFit="1" customWidth="1"/>
    <col min="12" max="12" width="8" bestFit="1" customWidth="1"/>
    <col min="13" max="13" width="9.36328125" bestFit="1" customWidth="1"/>
    <col min="14" max="14" width="9.7265625" bestFit="1" customWidth="1"/>
    <col min="15" max="15" width="25.08984375" customWidth="1"/>
    <col min="16" max="16" width="11" customWidth="1"/>
    <col min="17" max="18" width="8.36328125" style="52" hidden="1" customWidth="1"/>
    <col min="19" max="19" width="10.6328125" style="52" hidden="1" customWidth="1"/>
    <col min="20" max="20" width="15.08984375" hidden="1" customWidth="1"/>
    <col min="21" max="21" width="16" hidden="1" customWidth="1"/>
    <col min="22" max="22" width="16.08984375" hidden="1" customWidth="1"/>
    <col min="23" max="24" width="16" hidden="1" customWidth="1"/>
    <col min="25" max="25" width="7" hidden="1" customWidth="1"/>
    <col min="26" max="26" width="6.08984375" hidden="1" customWidth="1"/>
    <col min="27" max="27" width="8" hidden="1" customWidth="1"/>
    <col min="28" max="28" width="8.08984375" hidden="1" customWidth="1"/>
    <col min="29" max="29" width="6.26953125" hidden="1" customWidth="1"/>
    <col min="30" max="30" width="9.90625" hidden="1" customWidth="1"/>
    <col min="31" max="31" width="6.26953125" hidden="1" customWidth="1"/>
    <col min="32" max="32" width="12.36328125" hidden="1" customWidth="1"/>
    <col min="33" max="33" width="12.08984375" hidden="1" customWidth="1"/>
    <col min="34" max="34" width="11.90625" hidden="1" customWidth="1"/>
    <col min="35" max="36" width="5.26953125" hidden="1" customWidth="1"/>
    <col min="37" max="37" width="0" hidden="1" customWidth="1"/>
  </cols>
  <sheetData>
    <row r="1" spans="1:36" ht="43.5" customHeight="1" thickTop="1" thickBot="1" x14ac:dyDescent="0.25">
      <c r="B1" s="263" t="s">
        <v>18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9"/>
    </row>
    <row r="2" spans="1:36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54</v>
      </c>
      <c r="U2" s="77" t="s">
        <v>3</v>
      </c>
      <c r="V2" s="77" t="s">
        <v>4</v>
      </c>
      <c r="W2" s="77" t="s">
        <v>55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4" thickTop="1" thickBot="1" x14ac:dyDescent="0.25">
      <c r="M3" s="266" t="s">
        <v>0</v>
      </c>
      <c r="N3" s="267"/>
      <c r="O3" s="243"/>
      <c r="P3" s="244"/>
      <c r="T3" s="83" t="s">
        <v>5</v>
      </c>
      <c r="U3" s="34">
        <v>5</v>
      </c>
      <c r="V3" s="56" t="s">
        <v>34</v>
      </c>
      <c r="W3" s="57">
        <v>6</v>
      </c>
      <c r="X3" s="58" t="s">
        <v>35</v>
      </c>
      <c r="Y3" s="57">
        <v>7</v>
      </c>
      <c r="Z3" s="58" t="s">
        <v>36</v>
      </c>
      <c r="AA3" s="57">
        <v>8</v>
      </c>
      <c r="AB3" s="34" t="s">
        <v>56</v>
      </c>
      <c r="AC3" s="34">
        <v>9</v>
      </c>
      <c r="AD3" s="34" t="s">
        <v>57</v>
      </c>
      <c r="AE3" s="34">
        <v>10</v>
      </c>
      <c r="AF3" s="23"/>
      <c r="AG3" s="23"/>
      <c r="AH3" s="23"/>
      <c r="AI3" s="23"/>
      <c r="AJ3" s="84"/>
    </row>
    <row r="4" spans="1:36" ht="18" customHeight="1" thickTop="1" x14ac:dyDescent="0.2">
      <c r="I4" s="4" t="s">
        <v>1</v>
      </c>
      <c r="J4" s="245" t="str">
        <f>PHONETIC(J5)</f>
        <v/>
      </c>
      <c r="K4" s="245"/>
      <c r="L4" s="245"/>
      <c r="M4" s="290" t="s">
        <v>22</v>
      </c>
      <c r="N4" s="132" t="s">
        <v>24</v>
      </c>
      <c r="O4" s="133"/>
      <c r="P4" s="134"/>
      <c r="T4" s="83" t="s">
        <v>58</v>
      </c>
      <c r="U4" s="59" t="s">
        <v>59</v>
      </c>
      <c r="V4" s="60" t="s">
        <v>60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6" ht="26.25" customHeight="1" x14ac:dyDescent="0.2">
      <c r="I5" s="5" t="s">
        <v>21</v>
      </c>
      <c r="J5" s="246"/>
      <c r="K5" s="246"/>
      <c r="L5" s="246"/>
      <c r="M5" s="162"/>
      <c r="N5" s="247"/>
      <c r="O5" s="247"/>
      <c r="P5" s="248"/>
      <c r="Q5" s="1"/>
      <c r="R5" s="1"/>
      <c r="T5" s="83" t="s">
        <v>86</v>
      </c>
      <c r="U5" s="39" t="s">
        <v>61</v>
      </c>
      <c r="V5" s="62" t="s">
        <v>73</v>
      </c>
      <c r="W5" s="63" t="s">
        <v>62</v>
      </c>
      <c r="X5" s="29"/>
      <c r="Y5" s="29"/>
      <c r="Z5" s="29"/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6" ht="26.5" thickBot="1" x14ac:dyDescent="0.25">
      <c r="I6" s="6" t="s">
        <v>23</v>
      </c>
      <c r="J6" s="249"/>
      <c r="K6" s="249"/>
      <c r="L6" s="249"/>
      <c r="M6" s="10" t="s">
        <v>142</v>
      </c>
      <c r="N6" s="250"/>
      <c r="O6" s="251"/>
      <c r="P6" s="252"/>
      <c r="T6" s="85"/>
      <c r="U6" s="40" t="s">
        <v>44</v>
      </c>
      <c r="V6" s="64" t="s">
        <v>45</v>
      </c>
      <c r="W6" s="40" t="s">
        <v>43</v>
      </c>
      <c r="X6" s="29"/>
      <c r="Y6" s="29"/>
      <c r="Z6" s="29"/>
      <c r="AA6" s="29"/>
      <c r="AB6" s="23"/>
      <c r="AC6" s="23"/>
      <c r="AD6" s="23"/>
      <c r="AE6" s="23"/>
      <c r="AF6" s="23"/>
      <c r="AG6" s="23"/>
      <c r="AH6" s="23"/>
      <c r="AI6" s="23"/>
      <c r="AJ6" s="84"/>
    </row>
    <row r="7" spans="1:36" ht="13.5" thickTop="1" x14ac:dyDescent="0.2">
      <c r="T7" s="83" t="s">
        <v>37</v>
      </c>
      <c r="U7" s="34" t="s">
        <v>39</v>
      </c>
      <c r="V7" s="65" t="s">
        <v>40</v>
      </c>
      <c r="W7" s="34" t="s">
        <v>38</v>
      </c>
      <c r="X7" s="34" t="s">
        <v>41</v>
      </c>
      <c r="Y7" s="34" t="s">
        <v>42</v>
      </c>
      <c r="Z7" s="65" t="s">
        <v>16</v>
      </c>
      <c r="AA7" s="65" t="s">
        <v>6</v>
      </c>
      <c r="AB7" s="65" t="s">
        <v>89</v>
      </c>
      <c r="AC7" s="65" t="s">
        <v>88</v>
      </c>
      <c r="AD7" s="65" t="s">
        <v>90</v>
      </c>
      <c r="AE7" s="65" t="s">
        <v>87</v>
      </c>
      <c r="AF7" s="65" t="s">
        <v>91</v>
      </c>
      <c r="AG7" s="66" t="s">
        <v>92</v>
      </c>
      <c r="AH7" s="66" t="s">
        <v>93</v>
      </c>
      <c r="AI7" s="23"/>
      <c r="AJ7" s="84"/>
    </row>
    <row r="8" spans="1:36" x14ac:dyDescent="0.2">
      <c r="B8" s="294" t="s">
        <v>149</v>
      </c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33"/>
      <c r="T8" s="83" t="s">
        <v>100</v>
      </c>
      <c r="U8" s="67" t="s">
        <v>76</v>
      </c>
      <c r="V8" s="67" t="s">
        <v>46</v>
      </c>
      <c r="W8" s="67" t="s">
        <v>47</v>
      </c>
      <c r="X8" s="29"/>
      <c r="Y8" s="29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6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135</v>
      </c>
      <c r="F9" s="7" t="s">
        <v>7</v>
      </c>
      <c r="G9" s="7" t="s">
        <v>33</v>
      </c>
      <c r="H9" s="9" t="s">
        <v>11</v>
      </c>
      <c r="I9" s="92" t="s">
        <v>15</v>
      </c>
      <c r="J9" s="46" t="s">
        <v>10</v>
      </c>
      <c r="K9" s="124" t="s">
        <v>221</v>
      </c>
      <c r="L9" s="196" t="s">
        <v>219</v>
      </c>
      <c r="M9" s="197"/>
      <c r="N9" s="197"/>
      <c r="O9" s="198"/>
      <c r="P9" s="9" t="s">
        <v>29</v>
      </c>
      <c r="Q9" s="53" t="s">
        <v>82</v>
      </c>
      <c r="R9" s="54" t="s">
        <v>26</v>
      </c>
      <c r="S9" s="11"/>
      <c r="T9" s="83" t="s">
        <v>80</v>
      </c>
      <c r="U9" s="57" t="s">
        <v>82</v>
      </c>
      <c r="V9" s="57" t="s">
        <v>81</v>
      </c>
      <c r="W9" s="29"/>
      <c r="X9" s="29"/>
      <c r="Y9" s="29"/>
      <c r="Z9" s="29"/>
      <c r="AA9" s="29"/>
      <c r="AB9" s="23"/>
      <c r="AC9" s="23"/>
      <c r="AD9" s="23"/>
      <c r="AE9" s="23"/>
      <c r="AF9" s="23"/>
      <c r="AG9" s="23"/>
      <c r="AH9" s="23"/>
      <c r="AI9" s="23"/>
      <c r="AJ9" s="84"/>
    </row>
    <row r="10" spans="1:36" s="1" customFormat="1" ht="27.75" customHeight="1" x14ac:dyDescent="0.2">
      <c r="A10" s="9">
        <v>1</v>
      </c>
      <c r="B10" s="47"/>
      <c r="C10" s="47"/>
      <c r="D10" s="47"/>
      <c r="E10" s="48"/>
      <c r="F10" s="48"/>
      <c r="G10" s="47"/>
      <c r="H10" s="47"/>
      <c r="I10" s="236"/>
      <c r="J10" s="237"/>
      <c r="K10" s="129"/>
      <c r="L10" s="281"/>
      <c r="M10" s="286"/>
      <c r="N10" s="286"/>
      <c r="O10" s="282"/>
      <c r="P10" s="43">
        <f>D10*(IF(F10=$Q$9,6500,6200)+IF(E10=$R$9,300,0))</f>
        <v>0</v>
      </c>
      <c r="Q10" s="1" t="s">
        <v>119</v>
      </c>
      <c r="R10" s="1" t="s">
        <v>118</v>
      </c>
      <c r="S10" s="11"/>
      <c r="T10" s="83" t="s">
        <v>101</v>
      </c>
      <c r="U10" s="34" t="s">
        <v>61</v>
      </c>
      <c r="V10" s="57" t="s">
        <v>83</v>
      </c>
      <c r="W10" s="57" t="s">
        <v>79</v>
      </c>
      <c r="X10" s="65" t="s">
        <v>62</v>
      </c>
      <c r="Y10" s="65" t="s">
        <v>77</v>
      </c>
      <c r="Z10" s="65" t="s">
        <v>16</v>
      </c>
      <c r="AA10" s="65" t="s">
        <v>78</v>
      </c>
      <c r="AB10" s="68" t="s">
        <v>94</v>
      </c>
      <c r="AC10" s="68" t="s">
        <v>73</v>
      </c>
      <c r="AD10" s="68" t="s">
        <v>89</v>
      </c>
      <c r="AE10" s="68" t="s">
        <v>88</v>
      </c>
      <c r="AF10" s="68" t="s">
        <v>95</v>
      </c>
      <c r="AG10" s="68" t="s">
        <v>96</v>
      </c>
      <c r="AH10" s="68" t="s">
        <v>97</v>
      </c>
      <c r="AI10" s="68" t="s">
        <v>98</v>
      </c>
      <c r="AJ10" s="86" t="s">
        <v>99</v>
      </c>
    </row>
    <row r="11" spans="1:36" s="1" customFormat="1" ht="27.75" customHeight="1" x14ac:dyDescent="0.2">
      <c r="A11" s="9">
        <v>2</v>
      </c>
      <c r="B11" s="47"/>
      <c r="C11" s="47"/>
      <c r="D11" s="47"/>
      <c r="E11" s="48"/>
      <c r="F11" s="48"/>
      <c r="G11" s="47"/>
      <c r="H11" s="47"/>
      <c r="I11" s="236"/>
      <c r="J11" s="237"/>
      <c r="K11" s="129"/>
      <c r="L11" s="281"/>
      <c r="M11" s="286"/>
      <c r="N11" s="286"/>
      <c r="O11" s="282"/>
      <c r="P11" s="43">
        <f t="shared" ref="P11:P14" si="0">D11*(IF(F11=$Q$9,6500,6200)+IF(E11=$R$9,300,0))</f>
        <v>0</v>
      </c>
      <c r="Q11" s="11"/>
      <c r="R11" s="11"/>
      <c r="S11" s="11"/>
      <c r="T11" s="83" t="s">
        <v>102</v>
      </c>
      <c r="U11" s="69" t="s">
        <v>13</v>
      </c>
      <c r="V11" s="69" t="s">
        <v>12</v>
      </c>
      <c r="W11" s="69" t="s">
        <v>14</v>
      </c>
      <c r="X11" s="69" t="s">
        <v>64</v>
      </c>
      <c r="Y11" s="70" t="s">
        <v>65</v>
      </c>
      <c r="Z11" s="71"/>
      <c r="AA11" s="72"/>
      <c r="AB11" s="23"/>
      <c r="AC11" s="23"/>
      <c r="AD11" s="23"/>
      <c r="AE11" s="23"/>
      <c r="AF11" s="23"/>
      <c r="AG11" s="23"/>
      <c r="AH11" s="23"/>
      <c r="AI11" s="23"/>
      <c r="AJ11" s="84"/>
    </row>
    <row r="12" spans="1:36" s="1" customFormat="1" ht="27.75" customHeight="1" x14ac:dyDescent="0.2">
      <c r="A12" s="9">
        <v>3</v>
      </c>
      <c r="B12" s="47"/>
      <c r="C12" s="47"/>
      <c r="D12" s="47"/>
      <c r="E12" s="48"/>
      <c r="F12" s="48"/>
      <c r="G12" s="47"/>
      <c r="H12" s="47"/>
      <c r="I12" s="236"/>
      <c r="J12" s="237"/>
      <c r="K12" s="129"/>
      <c r="L12" s="281"/>
      <c r="M12" s="286"/>
      <c r="N12" s="286"/>
      <c r="O12" s="282"/>
      <c r="P12" s="43">
        <f t="shared" si="0"/>
        <v>0</v>
      </c>
      <c r="Q12" s="11"/>
      <c r="R12" s="11"/>
      <c r="S12" s="11"/>
      <c r="T12" s="83" t="s">
        <v>103</v>
      </c>
      <c r="U12" s="73" t="s">
        <v>186</v>
      </c>
      <c r="V12" s="74" t="s">
        <v>187</v>
      </c>
      <c r="W12" s="74" t="s">
        <v>188</v>
      </c>
      <c r="X12" s="74" t="s">
        <v>189</v>
      </c>
      <c r="Y12" s="29"/>
      <c r="Z12" s="29"/>
      <c r="AA12" s="29"/>
      <c r="AB12" s="23"/>
      <c r="AC12" s="23"/>
      <c r="AD12" s="23"/>
      <c r="AE12" s="23"/>
      <c r="AF12" s="23"/>
      <c r="AG12" s="23"/>
      <c r="AH12" s="23"/>
      <c r="AI12" s="23"/>
      <c r="AJ12" s="84"/>
    </row>
    <row r="13" spans="1:36" s="1" customFormat="1" ht="27.75" customHeight="1" x14ac:dyDescent="0.2">
      <c r="A13" s="9">
        <v>4</v>
      </c>
      <c r="B13" s="47"/>
      <c r="C13" s="47"/>
      <c r="D13" s="47"/>
      <c r="E13" s="48"/>
      <c r="F13" s="48"/>
      <c r="G13" s="47"/>
      <c r="H13" s="47"/>
      <c r="I13" s="236"/>
      <c r="J13" s="237"/>
      <c r="K13" s="129"/>
      <c r="L13" s="281"/>
      <c r="M13" s="286"/>
      <c r="N13" s="286"/>
      <c r="O13" s="282"/>
      <c r="P13" s="43">
        <f t="shared" si="0"/>
        <v>0</v>
      </c>
      <c r="Q13" s="11"/>
      <c r="R13" s="11"/>
      <c r="S13" s="11"/>
      <c r="T13" s="83" t="s">
        <v>9</v>
      </c>
      <c r="U13" s="73" t="s">
        <v>26</v>
      </c>
      <c r="V13" s="74" t="s">
        <v>123</v>
      </c>
      <c r="W13" s="75" t="s">
        <v>128</v>
      </c>
      <c r="X13" s="29"/>
      <c r="Y13" s="29"/>
      <c r="Z13" s="29"/>
      <c r="AA13" s="29"/>
      <c r="AB13" s="23"/>
      <c r="AC13" s="23"/>
      <c r="AD13" s="23"/>
      <c r="AE13" s="23"/>
      <c r="AF13" s="23"/>
      <c r="AG13" s="23"/>
      <c r="AH13" s="23"/>
      <c r="AI13" s="23"/>
      <c r="AJ13" s="84"/>
    </row>
    <row r="14" spans="1:36" s="1" customFormat="1" ht="27.75" customHeight="1" thickBot="1" x14ac:dyDescent="0.25">
      <c r="A14" s="9">
        <v>5</v>
      </c>
      <c r="B14" s="47"/>
      <c r="C14" s="47"/>
      <c r="D14" s="47"/>
      <c r="E14" s="48"/>
      <c r="F14" s="48"/>
      <c r="G14" s="47"/>
      <c r="H14" s="47"/>
      <c r="I14" s="236"/>
      <c r="J14" s="237"/>
      <c r="K14" s="129"/>
      <c r="L14" s="281"/>
      <c r="M14" s="286"/>
      <c r="N14" s="286"/>
      <c r="O14" s="282"/>
      <c r="P14" s="43">
        <f t="shared" si="0"/>
        <v>0</v>
      </c>
      <c r="Q14" s="11"/>
      <c r="R14" s="11"/>
      <c r="S14" s="11"/>
      <c r="T14" s="90" t="s">
        <v>67</v>
      </c>
      <c r="U14" s="91" t="s">
        <v>105</v>
      </c>
      <c r="V14" s="91" t="s">
        <v>81</v>
      </c>
      <c r="W14" s="91"/>
      <c r="X14" s="87"/>
      <c r="Y14" s="87"/>
      <c r="Z14" s="87"/>
      <c r="AA14" s="87"/>
      <c r="AB14" s="88"/>
      <c r="AC14" s="88"/>
      <c r="AD14" s="88"/>
      <c r="AE14" s="88"/>
      <c r="AF14" s="88"/>
      <c r="AG14" s="88"/>
      <c r="AH14" s="88"/>
      <c r="AI14" s="88"/>
      <c r="AJ14" s="89"/>
    </row>
    <row r="15" spans="1:36" s="1" customFormat="1" ht="27.75" customHeight="1" x14ac:dyDescent="0.2">
      <c r="A15" s="24"/>
      <c r="B15" s="42">
        <f>COUNTIF(B10:B14,"右・左")</f>
        <v>0</v>
      </c>
      <c r="C15" s="25"/>
      <c r="D15" s="25"/>
      <c r="E15" s="25"/>
      <c r="F15" s="26"/>
      <c r="G15" s="25"/>
      <c r="H15" s="25"/>
      <c r="I15" s="25"/>
      <c r="J15" s="26"/>
      <c r="L15" s="291" t="s">
        <v>71</v>
      </c>
      <c r="M15" s="292"/>
      <c r="N15" s="292"/>
      <c r="O15" s="293"/>
      <c r="P15" s="45">
        <f>B15*-1000</f>
        <v>0</v>
      </c>
      <c r="Q15" s="11"/>
      <c r="R15" s="11"/>
      <c r="S15" s="11"/>
    </row>
    <row r="16" spans="1:36" s="1" customFormat="1" x14ac:dyDescent="0.2">
      <c r="B16" s="201" t="s">
        <v>75</v>
      </c>
      <c r="C16" s="201"/>
      <c r="D16" s="201"/>
      <c r="E16" s="201"/>
      <c r="F16" s="201"/>
      <c r="G16" s="201"/>
      <c r="H16" s="201"/>
      <c r="I16" s="201"/>
      <c r="J16" s="201"/>
      <c r="K16" s="131"/>
      <c r="L16" s="196" t="s">
        <v>31</v>
      </c>
      <c r="M16" s="197"/>
      <c r="N16" s="197"/>
      <c r="O16" s="198"/>
      <c r="P16" s="44">
        <f>IF(SUM(P10:P14)&gt;9999,0,600)</f>
        <v>600</v>
      </c>
      <c r="Q16" s="11"/>
      <c r="R16" s="11"/>
      <c r="S16" s="11"/>
    </row>
    <row r="17" spans="1:19" s="1" customFormat="1" x14ac:dyDescent="0.2">
      <c r="B17"/>
      <c r="C17"/>
      <c r="D17"/>
      <c r="E17"/>
      <c r="F17"/>
      <c r="G17"/>
      <c r="H17"/>
      <c r="I17"/>
      <c r="J17"/>
      <c r="K17" s="273" t="s">
        <v>111</v>
      </c>
      <c r="L17" s="165"/>
      <c r="M17" s="165"/>
      <c r="N17" s="165"/>
      <c r="O17" s="165"/>
      <c r="P17"/>
      <c r="Q17" s="11"/>
      <c r="R17" s="11"/>
      <c r="S17" s="11"/>
    </row>
    <row r="18" spans="1:19" x14ac:dyDescent="0.2">
      <c r="A18" s="1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1"/>
      <c r="L18" s="1"/>
      <c r="O18" s="100" t="s">
        <v>144</v>
      </c>
      <c r="P18" s="101">
        <f>SUM(P10:P16)</f>
        <v>600</v>
      </c>
    </row>
    <row r="19" spans="1:19" ht="13.5" thickBot="1" x14ac:dyDescent="0.25">
      <c r="A19" s="1"/>
      <c r="B19" s="274" t="s">
        <v>120</v>
      </c>
      <c r="C19" s="275"/>
      <c r="D19" s="275"/>
      <c r="E19" s="275"/>
      <c r="F19" s="275"/>
      <c r="G19" s="275"/>
      <c r="H19" s="275"/>
      <c r="I19" s="276"/>
      <c r="J19" s="94" t="s">
        <v>119</v>
      </c>
      <c r="K19" s="33"/>
      <c r="L19" s="1"/>
      <c r="O19" s="258" t="s">
        <v>145</v>
      </c>
      <c r="P19" s="260"/>
    </row>
    <row r="20" spans="1:19" ht="14.25" customHeight="1" thickBot="1" x14ac:dyDescent="0.25">
      <c r="B20" s="3" t="s">
        <v>27</v>
      </c>
      <c r="C20" s="253"/>
      <c r="D20" s="254"/>
      <c r="E20" s="254"/>
      <c r="F20" s="254"/>
      <c r="G20" s="254"/>
      <c r="H20" s="254"/>
      <c r="I20" s="254"/>
      <c r="J20" s="254"/>
      <c r="K20" s="254"/>
      <c r="L20" s="255"/>
    </row>
    <row r="21" spans="1:19" x14ac:dyDescent="0.2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1"/>
    </row>
    <row r="22" spans="1:19" x14ac:dyDescent="0.2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1"/>
    </row>
    <row r="23" spans="1:19" x14ac:dyDescent="0.2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1"/>
    </row>
    <row r="24" spans="1:19" x14ac:dyDescent="0.2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1"/>
    </row>
    <row r="25" spans="1:19" x14ac:dyDescent="0.2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19" x14ac:dyDescent="0.2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1"/>
      <c r="N26" s="201" t="s">
        <v>254</v>
      </c>
      <c r="O26" s="201"/>
      <c r="P26" s="201"/>
    </row>
    <row r="27" spans="1:19" ht="13.5" thickBot="1" x14ac:dyDescent="0.25"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4"/>
      <c r="N27" s="201" t="s">
        <v>255</v>
      </c>
      <c r="O27" s="201"/>
      <c r="P27" s="201"/>
    </row>
    <row r="28" spans="1:19" x14ac:dyDescent="0.2">
      <c r="B28" s="257" t="s">
        <v>28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N28" s="23" t="s">
        <v>25</v>
      </c>
      <c r="O28" s="201" t="s">
        <v>256</v>
      </c>
      <c r="P28" s="201"/>
    </row>
    <row r="29" spans="1:19" x14ac:dyDescent="0.2">
      <c r="B29" s="201" t="s">
        <v>104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N29" s="1" t="s">
        <v>122</v>
      </c>
      <c r="O29" s="177" t="s">
        <v>121</v>
      </c>
      <c r="P29" s="177"/>
    </row>
    <row r="30" spans="1:19" x14ac:dyDescent="0.2">
      <c r="B30" s="256" t="s">
        <v>151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N30" s="1" t="s">
        <v>223</v>
      </c>
      <c r="O30" t="s">
        <v>227</v>
      </c>
    </row>
    <row r="31" spans="1:19" x14ac:dyDescent="0.2">
      <c r="B31" s="256" t="s">
        <v>148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</row>
  </sheetData>
  <mergeCells count="44">
    <mergeCell ref="L16:O16"/>
    <mergeCell ref="L9:O9"/>
    <mergeCell ref="L10:O10"/>
    <mergeCell ref="B31:L31"/>
    <mergeCell ref="B8:M8"/>
    <mergeCell ref="B18:J18"/>
    <mergeCell ref="B26:L26"/>
    <mergeCell ref="B27:L27"/>
    <mergeCell ref="B25:L25"/>
    <mergeCell ref="O19:P19"/>
    <mergeCell ref="K17:O17"/>
    <mergeCell ref="B19:I19"/>
    <mergeCell ref="B30:L30"/>
    <mergeCell ref="O28:P28"/>
    <mergeCell ref="O29:P29"/>
    <mergeCell ref="B29:L29"/>
    <mergeCell ref="N26:P26"/>
    <mergeCell ref="B28:L28"/>
    <mergeCell ref="N27:P27"/>
    <mergeCell ref="J6:L6"/>
    <mergeCell ref="N6:P6"/>
    <mergeCell ref="C20:L20"/>
    <mergeCell ref="B21:L21"/>
    <mergeCell ref="B22:L22"/>
    <mergeCell ref="B23:L23"/>
    <mergeCell ref="B24:L24"/>
    <mergeCell ref="B16:J16"/>
    <mergeCell ref="I10:J10"/>
    <mergeCell ref="I11:J11"/>
    <mergeCell ref="I12:J12"/>
    <mergeCell ref="I13:J13"/>
    <mergeCell ref="I14:J14"/>
    <mergeCell ref="L15:O15"/>
    <mergeCell ref="L11:O11"/>
    <mergeCell ref="L12:O12"/>
    <mergeCell ref="L13:O13"/>
    <mergeCell ref="L14:O14"/>
    <mergeCell ref="B1:P1"/>
    <mergeCell ref="M3:N3"/>
    <mergeCell ref="O3:P3"/>
    <mergeCell ref="J4:L4"/>
    <mergeCell ref="M4:M5"/>
    <mergeCell ref="J5:L5"/>
    <mergeCell ref="N5:P5"/>
  </mergeCells>
  <phoneticPr fontId="1"/>
  <dataValidations count="10">
    <dataValidation type="list" allowBlank="1" showInputMessage="1" showErrorMessage="1" sqref="I10:I14" xr:uid="{00000000-0002-0000-0700-000000000000}">
      <formula1>$U$12:$X$12</formula1>
    </dataValidation>
    <dataValidation type="list" allowBlank="1" showInputMessage="1" showErrorMessage="1" sqref="H10:H14" xr:uid="{00000000-0002-0000-0700-000001000000}">
      <formula1>$U$11:$Y$11</formula1>
    </dataValidation>
    <dataValidation type="list" allowBlank="1" showInputMessage="1" showErrorMessage="1" sqref="F10:F14" xr:uid="{00000000-0002-0000-0700-000002000000}">
      <formula1>$U$9:$V$9</formula1>
    </dataValidation>
    <dataValidation type="list" allowBlank="1" showInputMessage="1" showErrorMessage="1" sqref="G10:G14" xr:uid="{00000000-0002-0000-0700-000003000000}">
      <formula1>$U$10:$AJ$10</formula1>
    </dataValidation>
    <dataValidation type="list" allowBlank="1" showInputMessage="1" showErrorMessage="1" sqref="E10:E14" xr:uid="{00000000-0002-0000-0700-000004000000}">
      <formula1>$V$13:$W$13</formula1>
    </dataValidation>
    <dataValidation type="list" allowBlank="1" showInputMessage="1" showErrorMessage="1" sqref="C10:C14" xr:uid="{00000000-0002-0000-0700-000005000000}">
      <formula1>$V$3:$AE$3</formula1>
    </dataValidation>
    <dataValidation type="list" allowBlank="1" showInputMessage="1" showErrorMessage="1" sqref="B10:B14" xr:uid="{00000000-0002-0000-0700-000006000000}">
      <formula1>$U$2:$W$2</formula1>
    </dataValidation>
    <dataValidation type="list" allowBlank="1" showInputMessage="1" showErrorMessage="1" sqref="J19" xr:uid="{00000000-0002-0000-0700-000007000000}">
      <formula1>$Q$10:$R$10</formula1>
    </dataValidation>
    <dataValidation type="list" allowBlank="1" showInputMessage="1" showErrorMessage="1" sqref="D10:D14" xr:uid="{00000000-0002-0000-0700-000008000000}">
      <formula1>"1,2,3,4,5"</formula1>
    </dataValidation>
    <dataValidation type="list" allowBlank="1" showInputMessage="1" showErrorMessage="1" sqref="K10:K14" xr:uid="{00000000-0002-0000-0700-000009000000}">
      <formula1>"男,女"</formula1>
    </dataValidation>
  </dataValidations>
  <hyperlinks>
    <hyperlink ref="O29" r:id="rId1" xr:uid="{00000000-0004-0000-07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商品案内一覧</vt:lpstr>
      <vt:lpstr>Piccolo（ピッコロ）</vt:lpstr>
      <vt:lpstr>Original（オリジナル）</vt:lpstr>
      <vt:lpstr>Competition（コンペ）</vt:lpstr>
      <vt:lpstr>Vainqueur（ヴァンクール）</vt:lpstr>
      <vt:lpstr>Extra（エクストラ）</vt:lpstr>
      <vt:lpstr>Epee（エペ）</vt:lpstr>
      <vt:lpstr>Coach（コーチ）</vt:lpstr>
      <vt:lpstr>Digital</vt:lpstr>
      <vt:lpstr>'Coach（コーチ）'!Print_Area</vt:lpstr>
      <vt:lpstr>'Competition（コンペ）'!Print_Area</vt:lpstr>
      <vt:lpstr>'Epee（エペ）'!Print_Area</vt:lpstr>
      <vt:lpstr>'Extra（エクストラ）'!Print_Area</vt:lpstr>
      <vt:lpstr>'Original（オリジナル）'!Print_Area</vt:lpstr>
      <vt:lpstr>'Piccolo（ピッコロ）'!Print_Area</vt:lpstr>
      <vt:lpstr>'Vainqueur（ヴァンクール）'!Print_Area</vt:lpstr>
      <vt:lpstr>商品案内一覧!Print_Area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amao6</dc:creator>
  <cp:lastModifiedBy>保典 雨尾</cp:lastModifiedBy>
  <cp:lastPrinted>2023-03-13T11:17:32Z</cp:lastPrinted>
  <dcterms:created xsi:type="dcterms:W3CDTF">2017-01-14T10:57:19Z</dcterms:created>
  <dcterms:modified xsi:type="dcterms:W3CDTF">2026-03-16T14:14:06Z</dcterms:modified>
</cp:coreProperties>
</file>